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uliana.dinu\AppData\Local\Microsoft\Windows\INetCache\Content.Outlook\CBFYQF0Z\"/>
    </mc:Choice>
  </mc:AlternateContent>
  <bookViews>
    <workbookView xWindow="0" yWindow="0" windowWidth="11796" windowHeight="4308"/>
  </bookViews>
  <sheets>
    <sheet name="aprilie ANC 2025" sheetId="2" r:id="rId1"/>
  </sheets>
  <definedNames>
    <definedName name="_xlnm.Print_Titles" localSheetId="0">'aprilie ANC 2025'!$13:$14</definedName>
  </definedNames>
  <calcPr calcId="162913"/>
</workbook>
</file>

<file path=xl/calcChain.xml><?xml version="1.0" encoding="utf-8"?>
<calcChain xmlns="http://schemas.openxmlformats.org/spreadsheetml/2006/main">
  <c r="E63" i="2" l="1"/>
  <c r="F98" i="2" l="1"/>
  <c r="G167" i="2" l="1"/>
  <c r="G98" i="2" l="1"/>
  <c r="F48" i="2" l="1"/>
  <c r="G106" i="2" l="1"/>
  <c r="G63" i="2"/>
  <c r="F63" i="2"/>
  <c r="E82" i="2" l="1"/>
  <c r="F109" i="2" l="1"/>
  <c r="G109" i="2"/>
  <c r="E109" i="2"/>
  <c r="G67" i="2" l="1"/>
  <c r="F145" i="2" l="1"/>
  <c r="G145" i="2"/>
  <c r="E145" i="2"/>
  <c r="F142" i="2"/>
  <c r="G142" i="2"/>
  <c r="E142" i="2"/>
  <c r="G159" i="2" l="1"/>
  <c r="F159" i="2"/>
  <c r="F106" i="2" l="1"/>
  <c r="E98" i="2"/>
  <c r="G13" i="2" l="1"/>
  <c r="E48" i="2" l="1"/>
  <c r="F82" i="2" l="1"/>
  <c r="F76" i="2" s="1"/>
  <c r="G82" i="2"/>
  <c r="G76" i="2" s="1"/>
  <c r="G130" i="2" l="1"/>
  <c r="F130" i="2"/>
  <c r="E130" i="2"/>
  <c r="F176" i="2" l="1"/>
  <c r="G176" i="2"/>
  <c r="G48" i="2" l="1"/>
  <c r="G158" i="2" l="1"/>
  <c r="G157" i="2" s="1"/>
  <c r="E106" i="2" l="1"/>
  <c r="E76" i="2" l="1"/>
  <c r="F134" i="2" l="1"/>
  <c r="G134" i="2"/>
  <c r="F67" i="2" l="1"/>
  <c r="F47" i="2" l="1"/>
  <c r="G168" i="2"/>
  <c r="F168" i="2"/>
  <c r="E168" i="2"/>
  <c r="G175" i="2"/>
  <c r="F175" i="2"/>
  <c r="E176" i="2"/>
  <c r="E175" i="2" s="1"/>
  <c r="E173" i="2" l="1"/>
  <c r="F173" i="2"/>
  <c r="G173" i="2"/>
  <c r="G115" i="2"/>
  <c r="F115" i="2"/>
  <c r="E115" i="2"/>
  <c r="G111" i="2"/>
  <c r="F111" i="2"/>
  <c r="E111" i="2"/>
  <c r="E108" i="2" l="1"/>
  <c r="G108" i="2"/>
  <c r="F108" i="2"/>
  <c r="F93" i="2"/>
  <c r="F91" i="2" s="1"/>
  <c r="F90" i="2" s="1"/>
  <c r="E36" i="2"/>
  <c r="E13" i="2"/>
  <c r="G148" i="2" l="1"/>
  <c r="F158" i="2" l="1"/>
  <c r="E159" i="2"/>
  <c r="E158" i="2" s="1"/>
  <c r="E157" i="2" l="1"/>
  <c r="F157" i="2"/>
  <c r="E39" i="2" l="1"/>
  <c r="E18" i="2" l="1"/>
  <c r="E17" i="2" s="1"/>
  <c r="F154" i="2"/>
  <c r="F148" i="2"/>
  <c r="G154" i="2"/>
  <c r="F151" i="2"/>
  <c r="G151" i="2"/>
  <c r="E148" i="2"/>
  <c r="E151" i="2"/>
  <c r="E154" i="2"/>
  <c r="F141" i="2" l="1"/>
  <c r="E141" i="2"/>
  <c r="E16" i="2" s="1"/>
  <c r="E15" i="2" s="1"/>
  <c r="G141" i="2"/>
  <c r="E134" i="2" l="1"/>
  <c r="G138" i="2"/>
  <c r="G93" i="2"/>
  <c r="G91" i="2" s="1"/>
  <c r="G90" i="2" l="1"/>
  <c r="G39" i="2"/>
  <c r="F39" i="2"/>
  <c r="F13" i="2" l="1"/>
  <c r="E93" i="2"/>
  <c r="E91" i="2" l="1"/>
  <c r="E90" i="2" s="1"/>
  <c r="G18" i="2" l="1"/>
  <c r="F18" i="2"/>
  <c r="F36" i="2" l="1"/>
  <c r="F17" i="2" s="1"/>
  <c r="G36" i="2"/>
  <c r="G17" i="2" s="1"/>
  <c r="F121" i="2"/>
  <c r="G121" i="2"/>
  <c r="F138" i="2"/>
  <c r="E138" i="2"/>
  <c r="F16" i="2" l="1"/>
  <c r="G120" i="2"/>
  <c r="F120" i="2"/>
  <c r="G47" i="2" l="1"/>
  <c r="F126" i="2" l="1"/>
  <c r="F119" i="2" s="1"/>
  <c r="F15" i="2" s="1"/>
  <c r="F10" i="2" s="1"/>
  <c r="F125" i="2" l="1"/>
  <c r="G126" i="2" l="1"/>
  <c r="G119" i="2" s="1"/>
  <c r="G16" i="2" s="1"/>
  <c r="G15" i="2" s="1"/>
  <c r="G10" i="2" s="1"/>
  <c r="E126" i="2"/>
  <c r="E125" i="2" s="1"/>
  <c r="G125" i="2" l="1"/>
  <c r="E121" i="2" l="1"/>
  <c r="E119" i="2" s="1"/>
  <c r="E67" i="2"/>
  <c r="E47" i="2" l="1"/>
  <c r="E120" i="2"/>
  <c r="E10" i="2" l="1"/>
</calcChain>
</file>

<file path=xl/sharedStrings.xml><?xml version="1.0" encoding="utf-8"?>
<sst xmlns="http://schemas.openxmlformats.org/spreadsheetml/2006/main" count="321" uniqueCount="281">
  <si>
    <t>Capitolul  53.01   "Cercetare fundamentală si cercetare dezvoltare"</t>
  </si>
  <si>
    <t>DENUMIRE INDICATORI</t>
  </si>
  <si>
    <t>Cod
clasificație</t>
  </si>
  <si>
    <t>CHELTUIELI TOTALE</t>
  </si>
  <si>
    <t>53.01</t>
  </si>
  <si>
    <t>01</t>
  </si>
  <si>
    <t>TITLUL I CHELTUIELI DE PERSONAL</t>
  </si>
  <si>
    <t>Salarii de baza</t>
  </si>
  <si>
    <t>10.01.01</t>
  </si>
  <si>
    <t>Salarii de merit</t>
  </si>
  <si>
    <t>10.01.02</t>
  </si>
  <si>
    <t>Indemnizatii de conducere</t>
  </si>
  <si>
    <t>10.01.03</t>
  </si>
  <si>
    <t>Spor de vechime</t>
  </si>
  <si>
    <t>10.01.04</t>
  </si>
  <si>
    <t>Spor pentru conditii de munca</t>
  </si>
  <si>
    <t>10.01.05</t>
  </si>
  <si>
    <t>Alte sporuri</t>
  </si>
  <si>
    <t>10.01.06</t>
  </si>
  <si>
    <t>Ore suplimentare</t>
  </si>
  <si>
    <t>10.01.07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</si>
  <si>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</si>
  <si>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</si>
  <si>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</si>
  <si>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</si>
  <si>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</si>
  <si>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</si>
  <si>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</si>
  <si>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</si>
  <si>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</si>
  <si>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</si>
  <si>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>Indemnizatii de delegare</t>
  </si>
  <si>
    <t>10.01.13</t>
  </si>
  <si>
    <t>Indemnizatii de detasare</t>
  </si>
  <si>
    <t>10.01.14</t>
  </si>
  <si>
    <t>Alocatii pentru locuinte</t>
  </si>
  <si>
    <t>10.01.16</t>
  </si>
  <si>
    <t>Alte drepturi salariale in bani</t>
  </si>
  <si>
    <t>10.01.30</t>
  </si>
  <si>
    <t>10.02</t>
  </si>
  <si>
    <t>Locuinta de serviciu folosita de salariat si familia sa</t>
  </si>
  <si>
    <t>10.02.04</t>
  </si>
  <si>
    <t>10.03</t>
  </si>
  <si>
    <t xml:space="preserve">Contributii de asigurari sociale de stat </t>
  </si>
  <si>
    <t>10.03.01</t>
  </si>
  <si>
    <t>Contributii de asigurari de somaj</t>
  </si>
  <si>
    <t>10.03.02</t>
  </si>
  <si>
    <t>Contributii de asigurari de sanatate</t>
  </si>
  <si>
    <t>10.03.03</t>
  </si>
  <si>
    <t>Contributii de asigurari pentru accidente de munca si boli profesionale</t>
  </si>
  <si>
    <t>10.03.04</t>
  </si>
  <si>
    <t>Contributii pentru concedii si indemnizatii</t>
  </si>
  <si>
    <t>10.03.06</t>
  </si>
  <si>
    <t>20</t>
  </si>
  <si>
    <t>Bunuri si servicii</t>
  </si>
  <si>
    <t>20.01</t>
  </si>
  <si>
    <t>Furnituri de birou</t>
  </si>
  <si>
    <t>20.01.01</t>
  </si>
  <si>
    <t>Materiale pentru curatenie</t>
  </si>
  <si>
    <t>20.01.02</t>
  </si>
  <si>
    <t>Incalzit,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</si>
  <si>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</si>
  <si>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</si>
  <si>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</si>
  <si>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</si>
  <si>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</si>
  <si>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</si>
  <si>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</si>
  <si>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</si>
  <si>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</si>
  <si>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>20.01.08</t>
  </si>
  <si>
    <t>Materiale si prestari  de servicii cu caracter functional</t>
  </si>
  <si>
    <t>20.01.09</t>
  </si>
  <si>
    <t>Alte bunuri si servicii pentru intretinere si functionare</t>
  </si>
  <si>
    <t>20.01.30</t>
  </si>
  <si>
    <t>Reparatii curente</t>
  </si>
  <si>
    <t>20.02</t>
  </si>
  <si>
    <t>Medicamente si materiale sanitare</t>
  </si>
  <si>
    <t>20.04</t>
  </si>
  <si>
    <t>Medicamente</t>
  </si>
  <si>
    <t>20.04.01</t>
  </si>
  <si>
    <t>Materiale sanitare</t>
  </si>
  <si>
    <t>20.04.02</t>
  </si>
  <si>
    <t>Bunuri de natura obiectelor de inventar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</si>
  <si>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</si>
  <si>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</si>
  <si>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</si>
  <si>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</si>
  <si>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</si>
  <si>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</si>
  <si>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</si>
  <si>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</t>
  </si>
  <si>
    <t>20.06</t>
  </si>
  <si>
    <t>Deplasari interne, detasari, transferari</t>
  </si>
  <si>
    <t>20.06.01</t>
  </si>
  <si>
    <t>Deplasari in strainatate</t>
  </si>
  <si>
    <t>20.06.02</t>
  </si>
  <si>
    <t>Cercetare 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</si>
  <si>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</si>
  <si>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</si>
  <si>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</si>
  <si>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</si>
  <si>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</si>
  <si>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</si>
  <si>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</si>
  <si>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</si>
  <si>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</si>
  <si>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Alte cheltuieli</t>
  </si>
  <si>
    <t>20.30</t>
  </si>
  <si>
    <t>Reclama si publicitate</t>
  </si>
  <si>
    <t>20.30.01</t>
  </si>
  <si>
    <t>Protocol si reprezentare</t>
  </si>
  <si>
    <t>20.30.02</t>
  </si>
  <si>
    <t>Prime de asigurare nonviata</t>
  </si>
  <si>
    <t>20.30.03</t>
  </si>
  <si>
    <t>Chirii</t>
  </si>
  <si>
    <t>20.30.04</t>
  </si>
  <si>
    <t>Fondul Presedintelui  institutiei publice</t>
  </si>
  <si>
    <t>20.30.07</t>
  </si>
  <si>
    <t>Alte cheltuieli cu bunuri si servicii</t>
  </si>
  <si>
    <t>20.30.30</t>
  </si>
  <si>
    <t xml:space="preserve"> - Oficiu de legatura Bruxelles</t>
  </si>
  <si>
    <t xml:space="preserve">  - Manifestari+Expozitii</t>
  </si>
  <si>
    <t xml:space="preserve">  - Premii cercetatori</t>
  </si>
  <si>
    <t>- Fond handicapati</t>
  </si>
  <si>
    <t>A. Transferuri interne</t>
  </si>
  <si>
    <t>Investitii ale agentilor economici cu capital de stat</t>
  </si>
  <si>
    <t>55.01.12</t>
  </si>
  <si>
    <t>Programe de dezvoltare</t>
  </si>
  <si>
    <t>55.01.13</t>
  </si>
  <si>
    <t xml:space="preserve"> - Finantare de baza - Nucleu</t>
  </si>
  <si>
    <t xml:space="preserve"> - Instalatii interes national</t>
  </si>
  <si>
    <t xml:space="preserve"> - Subventionarea literaturii</t>
  </si>
  <si>
    <t xml:space="preserve"> - Actiuni promotionale, consultanta,evaluari etc.</t>
  </si>
  <si>
    <t>55.01.48</t>
  </si>
  <si>
    <t>Contributii si cotizatii la organisme internationale</t>
  </si>
  <si>
    <t>55.02.01</t>
  </si>
  <si>
    <t>Programe din Fondul European de Dezvoltare Regionala  (FEDR) - ELI-NP</t>
  </si>
  <si>
    <t>70</t>
  </si>
  <si>
    <t>71</t>
  </si>
  <si>
    <t>71.01</t>
  </si>
  <si>
    <t>71.01.02</t>
  </si>
  <si>
    <t>71.01.03</t>
  </si>
  <si>
    <t xml:space="preserve">Alte active fixe </t>
  </si>
  <si>
    <t>71.01.30</t>
  </si>
  <si>
    <t>20.30.30.1</t>
  </si>
  <si>
    <t>20.30.30.3</t>
  </si>
  <si>
    <t>20.30.30.8</t>
  </si>
  <si>
    <t xml:space="preserve">TITLUL VI  ALTE TRANSFERURI  ÎNTRE UNITĂȚI </t>
  </si>
  <si>
    <t>51</t>
  </si>
  <si>
    <t>55.01.13.2</t>
  </si>
  <si>
    <t>55.01.13.5</t>
  </si>
  <si>
    <t>55.01.13.6</t>
  </si>
  <si>
    <t>55.01.13.7</t>
  </si>
  <si>
    <t>55.01.48.1.1.1</t>
  </si>
  <si>
    <t>55.01.48.1.1.2</t>
  </si>
  <si>
    <t>55.01.48.1.2</t>
  </si>
  <si>
    <t>55.01.48.2</t>
  </si>
  <si>
    <t>Finanțare națională</t>
  </si>
  <si>
    <t>58.17.01</t>
  </si>
  <si>
    <t>58.17.02</t>
  </si>
  <si>
    <t>Finanțare externa nerambursabilă</t>
  </si>
  <si>
    <t>58.01.02</t>
  </si>
  <si>
    <t>58.01.01</t>
  </si>
  <si>
    <t>58.01.03</t>
  </si>
  <si>
    <t>58.02.01</t>
  </si>
  <si>
    <t>58.02.02</t>
  </si>
  <si>
    <t>58.02.03</t>
  </si>
  <si>
    <t>Cheltuieli neeligibile</t>
  </si>
  <si>
    <t>58.14.01</t>
  </si>
  <si>
    <t>58.14.02</t>
  </si>
  <si>
    <t>58.17.03</t>
  </si>
  <si>
    <t>Asistență tehnică în cadrul Programului Operațional Asistență Tehnică</t>
  </si>
  <si>
    <t>Cheltuieli salariale în bani</t>
  </si>
  <si>
    <t>Cheltuieli salariale în natură</t>
  </si>
  <si>
    <t>Contribuții</t>
  </si>
  <si>
    <t>TITLUL II    BUNURI ȘI SERVICII</t>
  </si>
  <si>
    <t>Posta, telecomunicatii, radio, t.v., Internet</t>
  </si>
  <si>
    <t>B. Transferuri curente în strainatate (către organizații internaționale)</t>
  </si>
  <si>
    <t>Mobilier, aparatură birotică și alte active corporale</t>
  </si>
  <si>
    <t xml:space="preserve">Reparații capitale </t>
  </si>
  <si>
    <t xml:space="preserve">  -mii lei-</t>
  </si>
  <si>
    <t>71.03</t>
  </si>
  <si>
    <t>A</t>
  </si>
  <si>
    <t>B</t>
  </si>
  <si>
    <t>58.14.03</t>
  </si>
  <si>
    <t>20.30.30.9</t>
  </si>
  <si>
    <t>- Cheltuieli de judecată</t>
  </si>
  <si>
    <t>10.02.06</t>
  </si>
  <si>
    <t>Vouchere de vacanta</t>
  </si>
  <si>
    <t>Contributii plata de angajator in numele angajatului</t>
  </si>
  <si>
    <t>10.03.07</t>
  </si>
  <si>
    <t>10.03.08</t>
  </si>
  <si>
    <t>Contributii asiguratorie pentru muncă</t>
  </si>
  <si>
    <t>Indemnizatii de hrana</t>
  </si>
  <si>
    <t>10.01.17</t>
  </si>
  <si>
    <t>20.30.30.2</t>
  </si>
  <si>
    <t xml:space="preserve">  - Alte cheltuieli</t>
  </si>
  <si>
    <t>Denumire indicator</t>
  </si>
  <si>
    <t>85.01</t>
  </si>
  <si>
    <t>58.01</t>
  </si>
  <si>
    <t>58.02</t>
  </si>
  <si>
    <t xml:space="preserve">Cod
clasificație                                                                                                                                                                                            </t>
  </si>
  <si>
    <t xml:space="preserve">Programe din Fondul European de Dezvoltare Regionala  (FEDR) - </t>
  </si>
  <si>
    <t>TITLU XI ALTE CHELTUIELI</t>
  </si>
  <si>
    <t>Despăgubiri civile</t>
  </si>
  <si>
    <t>Sume aferente persoanelor cu handicap neîncadrate</t>
  </si>
  <si>
    <t>20.25</t>
  </si>
  <si>
    <t xml:space="preserve">Cheltuieli judiciare și extrajudiciare derivate din acțiuni în reprezentarea intereselor statului </t>
  </si>
  <si>
    <t>Cap. 53.01 + Cap. 85.01</t>
  </si>
  <si>
    <t xml:space="preserve"> - mii lei -</t>
  </si>
  <si>
    <t>53.08</t>
  </si>
  <si>
    <t>55.01.08</t>
  </si>
  <si>
    <r>
      <t xml:space="preserve">Capitolul 53.08  </t>
    </r>
    <r>
      <rPr>
        <b/>
        <i/>
        <sz val="11"/>
        <color theme="1"/>
        <rFont val="Calibri"/>
        <family val="2"/>
        <scheme val="minor"/>
      </rPr>
      <t>Fonduri Externe Nerambursabile (FEN)</t>
    </r>
  </si>
  <si>
    <t>55.02</t>
  </si>
  <si>
    <t>59.17</t>
  </si>
  <si>
    <t>59.40</t>
  </si>
  <si>
    <t>61.03</t>
  </si>
  <si>
    <t>61.04</t>
  </si>
  <si>
    <t>61.04.01</t>
  </si>
  <si>
    <t>61.04.03</t>
  </si>
  <si>
    <t>61.06</t>
  </si>
  <si>
    <t>61.06.03</t>
  </si>
  <si>
    <t>61.08</t>
  </si>
  <si>
    <t>61.08.01</t>
  </si>
  <si>
    <t>61.08.03</t>
  </si>
  <si>
    <t>61.06.01</t>
  </si>
  <si>
    <t>Sume aferente TVA</t>
  </si>
  <si>
    <t>Fonduri din împrumut rambursabil</t>
  </si>
  <si>
    <t>Transferuri din bugetul de stat către entități de drept privat</t>
  </si>
  <si>
    <t>Transferuri din bugetul de stat către beneficiari inst. publice finanțate
parțial sau integral din VP pentru derularea proiectelor din PNRR</t>
  </si>
  <si>
    <t>Transferuri din bugetul de stat către întreprinderi publice și INCD pentru susținerea proiectelor din PNRR</t>
  </si>
  <si>
    <t>55.01</t>
  </si>
  <si>
    <t>TITLUL VII  - ALTE TRANSFERURI</t>
  </si>
  <si>
    <t>10.01</t>
  </si>
  <si>
    <t>58.17</t>
  </si>
  <si>
    <t>CHELTUIELI CURENTE (01 = 10+20+30+40+50+51+55+57+58+59+61)</t>
  </si>
  <si>
    <t>Mașini, exhipamente și mijloace de transport</t>
  </si>
  <si>
    <t>Active fixe (inclusiv reparatii de capital)</t>
  </si>
  <si>
    <t>Finantarea proiectelor de CDI din care:</t>
  </si>
  <si>
    <t xml:space="preserve"> -Plan Național III - Buget Proiecte</t>
  </si>
  <si>
    <t xml:space="preserve"> -Nucleu</t>
  </si>
  <si>
    <t xml:space="preserve"> -Instalații de interes național</t>
  </si>
  <si>
    <t>56</t>
  </si>
  <si>
    <t>56.48.01</t>
  </si>
  <si>
    <t>56.48.02</t>
  </si>
  <si>
    <t>56.48.03</t>
  </si>
  <si>
    <t>SIPOCA 592</t>
  </si>
  <si>
    <t>Programe din Fonduri Sociale Europene (FSE)</t>
  </si>
  <si>
    <t>Asistență tehnică în cadrul Programului Operațional altele decat  Programului Operațional Asistență Tehnică  (POAT)</t>
  </si>
  <si>
    <t>Transferuri interne</t>
  </si>
  <si>
    <t xml:space="preserve"> Fonduri Externe Nerambursabile (FEN) - TOTAL CHELTUIELI</t>
  </si>
  <si>
    <t>Programe PHARE și alte programe cu finanțare nerambursabilă</t>
  </si>
  <si>
    <t>TITLU X  - PROIECTE CU FINANȚARE DIN FONDURI AFERENTE  
CADRULUI FIN 2021-2027</t>
  </si>
  <si>
    <t>TITLU X  -PROIECTE CU FINANȚARE DIN FONDURI EXTERNE NERAMBURSABILE  (FEN) AFERENTE CADRULUI FIN. 2014-2020</t>
  </si>
  <si>
    <t>TITLU XIII - PROIECTE CU FINANȚARE DIN SUMELE  AFERENTE COMPONENTEI COMPONENTEI DE ÎMPRUMUT A PNRR</t>
  </si>
  <si>
    <t>CHELTUIELI DE CAPITAL  (70= 71+72)</t>
  </si>
  <si>
    <t>TITLUL XV- ACTIVE NEFINANCIARE</t>
  </si>
  <si>
    <t>Plăți efectuate din anii precedenți și recuperate în anul curent</t>
  </si>
  <si>
    <t>85.01.05</t>
  </si>
  <si>
    <t>85.01.03</t>
  </si>
  <si>
    <t>TOTAL CAPITOL 53.01 - 85.01</t>
  </si>
  <si>
    <t>56.48</t>
  </si>
  <si>
    <t>Asistență tehnică în cadrul Programului Operațional Asistență Tehnică  (POAT)</t>
  </si>
  <si>
    <t>-Plan Sectorial</t>
  </si>
  <si>
    <t xml:space="preserve"> -Competiții noi- PN IV</t>
  </si>
  <si>
    <t>PN IV- ACTIUNI SUPORT</t>
  </si>
  <si>
    <t>56.55</t>
  </si>
  <si>
    <t>56.55.01</t>
  </si>
  <si>
    <t>56.55.02</t>
  </si>
  <si>
    <t>56.55.03</t>
  </si>
  <si>
    <t>Valul renovării</t>
  </si>
  <si>
    <t>TVA</t>
  </si>
  <si>
    <t>FONDURI  DE ÎMPRUMUT RAMBURSABILE</t>
  </si>
  <si>
    <t>PRIUECTE CU FINANȚARE DIN FEN POSTADERARE</t>
  </si>
  <si>
    <t>56.01.03</t>
  </si>
  <si>
    <t>Granturi</t>
  </si>
  <si>
    <t>BUGETUL PE ANUL 2025
ŞI PLĂŢILE PENTRU PERIOADA 01 IANUARIE- APRILIE 2025</t>
  </si>
  <si>
    <t>DESCHIDERI
APRILIE</t>
  </si>
  <si>
    <t>PLĂȚI
13.03  - 30.04.2025</t>
  </si>
  <si>
    <t>BUGET 2025
Trim. I +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</si>
</sst>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[Red]\-#,##0\ "/>
    <numFmt numFmtId="165" formatCode="#,##0.00000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Narrow"/>
      <family val="2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2"/>
      <color theme="1"/>
      <name val="Trebuchet MS"/>
      <family val="2"/>
      <charset val="238"/>
    </font>
    <font>
      <b/>
      <sz val="10"/>
      <color theme="1"/>
      <name val="Arial Narrow"/>
      <family val="2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</font>
    <font>
      <sz val="9"/>
      <color theme="0"/>
      <name val="Arial"/>
      <family val="2"/>
      <charset val="238"/>
    </font>
    <font>
      <b/>
      <sz val="11"/>
      <color theme="0"/>
      <name val="Calibri"/>
      <family val="2"/>
      <scheme val="minor"/>
    </font>
    <font>
      <b/>
      <sz val="11"/>
      <color theme="1"/>
      <name val="Trebuchet MS"/>
      <family val="2"/>
    </font>
    <font>
      <i/>
      <sz val="10"/>
      <name val="Arial"/>
      <family val="2"/>
    </font>
    <font>
      <sz val="14"/>
      <color theme="1"/>
      <name val="Times New Roman"/>
      <family val="1"/>
    </font>
    <font>
      <sz val="9"/>
      <color theme="1"/>
      <name val="Arial"/>
      <family val="2"/>
    </font>
    <font>
      <sz val="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 Narrow"/>
      <family val="2"/>
    </font>
    <font>
      <b/>
      <sz val="9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201">
    <xf numFmtId="0" fontId="0" fillId="0" borderId="0" xfId="0"/>
    <xf numFmtId="49" fontId="2" fillId="0" borderId="0" xfId="1" applyNumberFormat="1" applyFont="1" applyAlignment="1">
      <alignment horizontal="left" vertical="center"/>
    </xf>
    <xf numFmtId="0" fontId="1" fillId="0" borderId="0" xfId="1" applyFont="1"/>
    <xf numFmtId="0" fontId="1" fillId="0" borderId="0" xfId="1"/>
    <xf numFmtId="0" fontId="4" fillId="2" borderId="1" xfId="2" applyFont="1" applyFill="1" applyBorder="1" applyAlignment="1">
      <alignment horizontal="center" vertical="center" wrapText="1"/>
    </xf>
    <xf numFmtId="49" fontId="5" fillId="0" borderId="4" xfId="3" applyNumberFormat="1" applyFont="1" applyFill="1" applyBorder="1" applyAlignment="1">
      <alignment horizontal="center" vertical="center"/>
    </xf>
    <xf numFmtId="3" fontId="5" fillId="0" borderId="3" xfId="3" applyNumberFormat="1" applyFont="1" applyFill="1" applyBorder="1" applyAlignment="1">
      <alignment horizontal="right" vertical="center"/>
    </xf>
    <xf numFmtId="3" fontId="5" fillId="4" borderId="3" xfId="3" applyNumberFormat="1" applyFont="1" applyFill="1" applyBorder="1" applyAlignment="1">
      <alignment horizontal="right" vertical="center"/>
    </xf>
    <xf numFmtId="49" fontId="5" fillId="5" borderId="4" xfId="3" applyNumberFormat="1" applyFont="1" applyFill="1" applyBorder="1" applyAlignment="1">
      <alignment horizontal="center"/>
    </xf>
    <xf numFmtId="3" fontId="5" fillId="5" borderId="3" xfId="3" applyNumberFormat="1" applyFont="1" applyFill="1" applyBorder="1" applyAlignment="1">
      <alignment horizontal="right" vertical="center"/>
    </xf>
    <xf numFmtId="49" fontId="7" fillId="0" borderId="4" xfId="3" applyNumberFormat="1" applyFont="1" applyFill="1" applyBorder="1" applyAlignment="1">
      <alignment horizontal="center"/>
    </xf>
    <xf numFmtId="3" fontId="7" fillId="0" borderId="3" xfId="3" applyNumberFormat="1" applyFont="1" applyFill="1" applyBorder="1" applyAlignment="1">
      <alignment horizontal="right" vertical="center"/>
    </xf>
    <xf numFmtId="49" fontId="7" fillId="0" borderId="4" xfId="3" applyNumberFormat="1" applyFont="1" applyFill="1" applyBorder="1" applyAlignment="1">
      <alignment horizontal="center" vertical="center"/>
    </xf>
    <xf numFmtId="49" fontId="5" fillId="0" borderId="4" xfId="3" applyNumberFormat="1" applyFont="1" applyFill="1" applyBorder="1" applyAlignment="1">
      <alignment horizontal="center"/>
    </xf>
    <xf numFmtId="3" fontId="5" fillId="4" borderId="3" xfId="1" applyNumberFormat="1" applyFont="1" applyFill="1" applyBorder="1" applyAlignment="1">
      <alignment horizontal="right" vertical="center" wrapText="1"/>
    </xf>
    <xf numFmtId="0" fontId="5" fillId="5" borderId="4" xfId="1" applyNumberFormat="1" applyFont="1" applyFill="1" applyBorder="1" applyAlignment="1">
      <alignment horizontal="center" vertical="center"/>
    </xf>
    <xf numFmtId="3" fontId="5" fillId="5" borderId="3" xfId="1" applyNumberFormat="1" applyFont="1" applyFill="1" applyBorder="1" applyAlignment="1">
      <alignment horizontal="right" vertical="center" wrapText="1"/>
    </xf>
    <xf numFmtId="49" fontId="8" fillId="0" borderId="4" xfId="3" applyNumberFormat="1" applyFont="1" applyFill="1" applyBorder="1" applyAlignment="1">
      <alignment horizontal="center"/>
    </xf>
    <xf numFmtId="49" fontId="8" fillId="4" borderId="4" xfId="3" applyNumberFormat="1" applyFont="1" applyFill="1" applyBorder="1" applyAlignment="1">
      <alignment horizontal="center" vertical="center"/>
    </xf>
    <xf numFmtId="3" fontId="8" fillId="4" borderId="3" xfId="3" applyNumberFormat="1" applyFont="1" applyFill="1" applyBorder="1" applyAlignment="1">
      <alignment horizontal="right" vertical="center"/>
    </xf>
    <xf numFmtId="3" fontId="8" fillId="0" borderId="3" xfId="3" applyNumberFormat="1" applyFont="1" applyFill="1" applyBorder="1" applyAlignment="1">
      <alignment horizontal="right" vertical="center"/>
    </xf>
    <xf numFmtId="3" fontId="5" fillId="0" borderId="3" xfId="1" applyNumberFormat="1" applyFont="1" applyFill="1" applyBorder="1" applyAlignment="1">
      <alignment horizontal="right" vertical="center" wrapText="1"/>
    </xf>
    <xf numFmtId="3" fontId="10" fillId="0" borderId="3" xfId="3" applyNumberFormat="1" applyFont="1" applyFill="1" applyBorder="1" applyAlignment="1">
      <alignment horizontal="right" vertical="center"/>
    </xf>
    <xf numFmtId="49" fontId="8" fillId="0" borderId="4" xfId="3" applyNumberFormat="1" applyFont="1" applyFill="1" applyBorder="1" applyAlignment="1">
      <alignment horizontal="center" vertical="center"/>
    </xf>
    <xf numFmtId="2" fontId="5" fillId="2" borderId="4" xfId="1" applyNumberFormat="1" applyFont="1" applyFill="1" applyBorder="1" applyAlignment="1">
      <alignment horizontal="center" vertical="center"/>
    </xf>
    <xf numFmtId="3" fontId="5" fillId="2" borderId="3" xfId="1" applyNumberFormat="1" applyFont="1" applyFill="1" applyBorder="1" applyAlignment="1">
      <alignment horizontal="right" vertical="center" wrapText="1"/>
    </xf>
    <xf numFmtId="49" fontId="8" fillId="4" borderId="4" xfId="3" applyNumberFormat="1" applyFont="1" applyFill="1" applyBorder="1" applyAlignment="1">
      <alignment horizontal="center"/>
    </xf>
    <xf numFmtId="49" fontId="8" fillId="4" borderId="4" xfId="3" applyNumberFormat="1" applyFont="1" applyFill="1" applyBorder="1" applyAlignment="1">
      <alignment horizontal="center" vertical="center" wrapText="1"/>
    </xf>
    <xf numFmtId="0" fontId="8" fillId="4" borderId="4" xfId="1" applyNumberFormat="1" applyFont="1" applyFill="1" applyBorder="1" applyAlignment="1">
      <alignment horizontal="center" vertical="center"/>
    </xf>
    <xf numFmtId="0" fontId="8" fillId="4" borderId="4" xfId="1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3" fontId="10" fillId="0" borderId="3" xfId="1" applyNumberFormat="1" applyFont="1" applyFill="1" applyBorder="1" applyAlignment="1">
      <alignment horizontal="right" vertical="center" wrapText="1"/>
    </xf>
    <xf numFmtId="2" fontId="10" fillId="0" borderId="4" xfId="1" applyNumberFormat="1" applyFont="1" applyFill="1" applyBorder="1" applyAlignment="1">
      <alignment horizontal="center" vertical="center"/>
    </xf>
    <xf numFmtId="49" fontId="16" fillId="0" borderId="4" xfId="3" applyNumberFormat="1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4" fillId="2" borderId="9" xfId="2" applyFont="1" applyFill="1" applyBorder="1" applyAlignment="1">
      <alignment horizontal="center" vertical="center" wrapText="1"/>
    </xf>
    <xf numFmtId="0" fontId="4" fillId="7" borderId="10" xfId="2" applyFont="1" applyFill="1" applyBorder="1" applyAlignment="1">
      <alignment horizontal="center" vertical="center" wrapText="1"/>
    </xf>
    <xf numFmtId="0" fontId="4" fillId="7" borderId="11" xfId="2" applyFont="1" applyFill="1" applyBorder="1" applyAlignment="1">
      <alignment horizontal="center" vertical="center" wrapText="1"/>
    </xf>
    <xf numFmtId="49" fontId="5" fillId="3" borderId="8" xfId="1" applyNumberFormat="1" applyFont="1" applyFill="1" applyBorder="1" applyAlignment="1">
      <alignment horizontal="center" vertical="center"/>
    </xf>
    <xf numFmtId="3" fontId="5" fillId="3" borderId="12" xfId="1" applyNumberFormat="1" applyFont="1" applyFill="1" applyBorder="1" applyAlignment="1">
      <alignment horizontal="right" vertical="center" wrapText="1"/>
    </xf>
    <xf numFmtId="0" fontId="19" fillId="0" borderId="0" xfId="1" applyFont="1"/>
    <xf numFmtId="0" fontId="20" fillId="0" borderId="0" xfId="0" applyFont="1"/>
    <xf numFmtId="3" fontId="8" fillId="4" borderId="3" xfId="1" applyNumberFormat="1" applyFont="1" applyFill="1" applyBorder="1" applyAlignment="1">
      <alignment horizontal="right" vertical="center" wrapText="1"/>
    </xf>
    <xf numFmtId="3" fontId="8" fillId="0" borderId="3" xfId="1" applyNumberFormat="1" applyFont="1" applyFill="1" applyBorder="1" applyAlignment="1">
      <alignment horizontal="right" vertical="center" wrapText="1"/>
    </xf>
    <xf numFmtId="49" fontId="16" fillId="0" borderId="2" xfId="3" applyNumberFormat="1" applyFont="1" applyFill="1" applyBorder="1" applyAlignment="1">
      <alignment horizontal="center"/>
    </xf>
    <xf numFmtId="3" fontId="10" fillId="0" borderId="15" xfId="3" applyNumberFormat="1" applyFont="1" applyFill="1" applyBorder="1" applyAlignment="1">
      <alignment horizontal="right" vertical="center"/>
    </xf>
    <xf numFmtId="0" fontId="4" fillId="2" borderId="16" xfId="2" applyFont="1" applyFill="1" applyBorder="1" applyAlignment="1">
      <alignment horizontal="center" vertical="center" wrapText="1"/>
    </xf>
    <xf numFmtId="0" fontId="4" fillId="7" borderId="17" xfId="2" applyFont="1" applyFill="1" applyBorder="1" applyAlignment="1">
      <alignment horizontal="center" vertical="center" wrapText="1"/>
    </xf>
    <xf numFmtId="3" fontId="7" fillId="0" borderId="18" xfId="3" applyNumberFormat="1" applyFont="1" applyFill="1" applyBorder="1" applyAlignment="1">
      <alignment horizontal="right" vertical="center"/>
    </xf>
    <xf numFmtId="3" fontId="8" fillId="0" borderId="18" xfId="3" applyNumberFormat="1" applyFont="1" applyFill="1" applyBorder="1" applyAlignment="1">
      <alignment horizontal="right" vertical="center"/>
    </xf>
    <xf numFmtId="3" fontId="8" fillId="4" borderId="18" xfId="3" applyNumberFormat="1" applyFont="1" applyFill="1" applyBorder="1" applyAlignment="1">
      <alignment horizontal="right" vertical="center"/>
    </xf>
    <xf numFmtId="3" fontId="10" fillId="0" borderId="19" xfId="3" applyNumberFormat="1" applyFont="1" applyFill="1" applyBorder="1" applyAlignment="1">
      <alignment horizontal="right" vertical="center"/>
    </xf>
    <xf numFmtId="3" fontId="10" fillId="0" borderId="18" xfId="3" applyNumberFormat="1" applyFont="1" applyFill="1" applyBorder="1" applyAlignment="1">
      <alignment horizontal="right" vertical="center"/>
    </xf>
    <xf numFmtId="3" fontId="10" fillId="0" borderId="18" xfId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3" fontId="15" fillId="0" borderId="14" xfId="0" applyNumberFormat="1" applyFont="1" applyBorder="1" applyAlignment="1">
      <alignment horizontal="right" vertical="center"/>
    </xf>
    <xf numFmtId="0" fontId="22" fillId="0" borderId="0" xfId="0" applyFont="1"/>
    <xf numFmtId="2" fontId="8" fillId="0" borderId="2" xfId="1" applyNumberFormat="1" applyFont="1" applyFill="1" applyBorder="1" applyAlignment="1">
      <alignment horizontal="center" vertical="center"/>
    </xf>
    <xf numFmtId="0" fontId="10" fillId="0" borderId="4" xfId="1" applyNumberFormat="1" applyFont="1" applyFill="1" applyBorder="1" applyAlignment="1">
      <alignment horizontal="center" vertical="center"/>
    </xf>
    <xf numFmtId="4" fontId="8" fillId="2" borderId="22" xfId="1" applyNumberFormat="1" applyFont="1" applyFill="1" applyBorder="1" applyAlignment="1" applyProtection="1">
      <alignment horizontal="center" vertical="center" wrapText="1"/>
    </xf>
    <xf numFmtId="0" fontId="8" fillId="0" borderId="13" xfId="1" applyFont="1" applyBorder="1" applyAlignment="1">
      <alignment vertical="center" wrapText="1"/>
    </xf>
    <xf numFmtId="0" fontId="23" fillId="0" borderId="0" xfId="0" applyFont="1"/>
    <xf numFmtId="3" fontId="8" fillId="0" borderId="15" xfId="1" applyNumberFormat="1" applyFont="1" applyFill="1" applyBorder="1" applyAlignment="1">
      <alignment horizontal="right" vertical="center" wrapText="1"/>
    </xf>
    <xf numFmtId="0" fontId="4" fillId="2" borderId="25" xfId="2" applyFont="1" applyFill="1" applyBorder="1" applyAlignment="1">
      <alignment horizontal="center" vertical="center" wrapText="1"/>
    </xf>
    <xf numFmtId="0" fontId="12" fillId="7" borderId="26" xfId="0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4" fillId="7" borderId="28" xfId="2" applyFont="1" applyFill="1" applyBorder="1" applyAlignment="1">
      <alignment horizontal="center" vertical="center" wrapText="1"/>
    </xf>
    <xf numFmtId="0" fontId="12" fillId="7" borderId="29" xfId="0" applyFont="1" applyFill="1" applyBorder="1" applyAlignment="1">
      <alignment horizontal="center" vertical="center" wrapText="1"/>
    </xf>
    <xf numFmtId="0" fontId="8" fillId="0" borderId="30" xfId="1" applyFont="1" applyBorder="1" applyAlignment="1">
      <alignment vertical="center"/>
    </xf>
    <xf numFmtId="3" fontId="8" fillId="0" borderId="31" xfId="1" applyNumberFormat="1" applyFont="1" applyFill="1" applyBorder="1" applyAlignment="1">
      <alignment horizontal="right" vertical="center" wrapText="1"/>
    </xf>
    <xf numFmtId="49" fontId="5" fillId="3" borderId="33" xfId="1" applyNumberFormat="1" applyFont="1" applyFill="1" applyBorder="1" applyAlignment="1">
      <alignment horizontal="left" vertical="center" wrapText="1"/>
    </xf>
    <xf numFmtId="49" fontId="5" fillId="0" borderId="37" xfId="3" applyNumberFormat="1" applyFont="1" applyFill="1" applyBorder="1" applyAlignment="1">
      <alignment horizontal="left" vertical="center" wrapText="1"/>
    </xf>
    <xf numFmtId="3" fontId="5" fillId="0" borderId="31" xfId="3" applyNumberFormat="1" applyFont="1" applyFill="1" applyBorder="1" applyAlignment="1">
      <alignment horizontal="right" vertical="center"/>
    </xf>
    <xf numFmtId="49" fontId="6" fillId="4" borderId="37" xfId="3" applyNumberFormat="1" applyFont="1" applyFill="1" applyBorder="1" applyAlignment="1">
      <alignment horizontal="left" vertical="center" wrapText="1"/>
    </xf>
    <xf numFmtId="3" fontId="5" fillId="4" borderId="31" xfId="3" applyNumberFormat="1" applyFont="1" applyFill="1" applyBorder="1" applyAlignment="1">
      <alignment horizontal="right" vertical="center"/>
    </xf>
    <xf numFmtId="49" fontId="5" fillId="5" borderId="37" xfId="3" applyNumberFormat="1" applyFont="1" applyFill="1" applyBorder="1" applyAlignment="1">
      <alignment horizontal="left" vertical="center" wrapText="1"/>
    </xf>
    <xf numFmtId="3" fontId="5" fillId="5" borderId="31" xfId="3" applyNumberFormat="1" applyFont="1" applyFill="1" applyBorder="1" applyAlignment="1">
      <alignment horizontal="right" vertical="center"/>
    </xf>
    <xf numFmtId="49" fontId="7" fillId="0" borderId="37" xfId="3" applyNumberFormat="1" applyFont="1" applyFill="1" applyBorder="1" applyAlignment="1">
      <alignment horizontal="left" vertical="center" wrapText="1"/>
    </xf>
    <xf numFmtId="3" fontId="14" fillId="0" borderId="31" xfId="0" applyNumberFormat="1" applyFont="1" applyBorder="1" applyAlignment="1">
      <alignment vertical="center"/>
    </xf>
    <xf numFmtId="3" fontId="14" fillId="0" borderId="31" xfId="3" applyNumberFormat="1" applyFont="1" applyFill="1" applyBorder="1" applyAlignment="1">
      <alignment horizontal="right" vertical="center"/>
    </xf>
    <xf numFmtId="3" fontId="7" fillId="0" borderId="31" xfId="3" applyNumberFormat="1" applyFont="1" applyFill="1" applyBorder="1" applyAlignment="1">
      <alignment horizontal="right" vertical="center"/>
    </xf>
    <xf numFmtId="49" fontId="7" fillId="0" borderId="38" xfId="3" applyNumberFormat="1" applyFont="1" applyFill="1" applyBorder="1" applyAlignment="1">
      <alignment horizontal="left" vertical="center" wrapText="1"/>
    </xf>
    <xf numFmtId="3" fontId="13" fillId="0" borderId="31" xfId="3" applyNumberFormat="1" applyFont="1" applyFill="1" applyBorder="1" applyAlignment="1">
      <alignment horizontal="right" vertical="center"/>
    </xf>
    <xf numFmtId="3" fontId="8" fillId="0" borderId="31" xfId="3" applyNumberFormat="1" applyFont="1" applyFill="1" applyBorder="1" applyAlignment="1">
      <alignment horizontal="right" vertical="center"/>
    </xf>
    <xf numFmtId="49" fontId="8" fillId="0" borderId="37" xfId="3" applyNumberFormat="1" applyFont="1" applyFill="1" applyBorder="1" applyAlignment="1">
      <alignment horizontal="left" vertical="center" wrapText="1"/>
    </xf>
    <xf numFmtId="3" fontId="15" fillId="0" borderId="31" xfId="0" applyNumberFormat="1" applyFont="1" applyBorder="1" applyAlignment="1">
      <alignment vertical="center"/>
    </xf>
    <xf numFmtId="49" fontId="9" fillId="4" borderId="37" xfId="3" applyNumberFormat="1" applyFont="1" applyFill="1" applyBorder="1" applyAlignment="1">
      <alignment horizontal="left" vertical="center" wrapText="1"/>
    </xf>
    <xf numFmtId="3" fontId="13" fillId="4" borderId="31" xfId="0" applyNumberFormat="1" applyFont="1" applyFill="1" applyBorder="1" applyAlignment="1">
      <alignment vertical="center"/>
    </xf>
    <xf numFmtId="49" fontId="6" fillId="4" borderId="37" xfId="1" applyNumberFormat="1" applyFont="1" applyFill="1" applyBorder="1" applyAlignment="1">
      <alignment horizontal="left" vertical="center" wrapText="1"/>
    </xf>
    <xf numFmtId="3" fontId="5" fillId="4" borderId="31" xfId="1" applyNumberFormat="1" applyFont="1" applyFill="1" applyBorder="1" applyAlignment="1">
      <alignment horizontal="right" vertical="center" wrapText="1"/>
    </xf>
    <xf numFmtId="49" fontId="5" fillId="5" borderId="37" xfId="1" applyNumberFormat="1" applyFont="1" applyFill="1" applyBorder="1" applyAlignment="1">
      <alignment horizontal="left" vertical="center" wrapText="1"/>
    </xf>
    <xf numFmtId="3" fontId="5" fillId="5" borderId="31" xfId="1" applyNumberFormat="1" applyFont="1" applyFill="1" applyBorder="1" applyAlignment="1">
      <alignment horizontal="right" vertical="center" wrapText="1"/>
    </xf>
    <xf numFmtId="3" fontId="14" fillId="0" borderId="31" xfId="0" applyNumberFormat="1" applyFont="1" applyFill="1" applyBorder="1" applyAlignment="1">
      <alignment vertical="center"/>
    </xf>
    <xf numFmtId="3" fontId="10" fillId="0" borderId="39" xfId="3" applyNumberFormat="1" applyFont="1" applyFill="1" applyBorder="1" applyAlignment="1">
      <alignment horizontal="right" vertical="center"/>
    </xf>
    <xf numFmtId="3" fontId="21" fillId="0" borderId="31" xfId="0" applyNumberFormat="1" applyFont="1" applyBorder="1" applyAlignment="1">
      <alignment vertical="center"/>
    </xf>
    <xf numFmtId="49" fontId="8" fillId="6" borderId="37" xfId="1" applyNumberFormat="1" applyFont="1" applyFill="1" applyBorder="1" applyAlignment="1">
      <alignment horizontal="left" vertical="center" wrapText="1"/>
    </xf>
    <xf numFmtId="49" fontId="5" fillId="2" borderId="37" xfId="1" applyNumberFormat="1" applyFont="1" applyFill="1" applyBorder="1" applyAlignment="1">
      <alignment horizontal="left" vertical="center" wrapText="1"/>
    </xf>
    <xf numFmtId="3" fontId="5" fillId="2" borderId="31" xfId="1" applyNumberFormat="1" applyFont="1" applyFill="1" applyBorder="1" applyAlignment="1">
      <alignment horizontal="right" vertical="center" wrapText="1"/>
    </xf>
    <xf numFmtId="49" fontId="5" fillId="0" borderId="37" xfId="1" applyNumberFormat="1" applyFont="1" applyFill="1" applyBorder="1" applyAlignment="1">
      <alignment horizontal="left" vertical="center" wrapText="1"/>
    </xf>
    <xf numFmtId="3" fontId="5" fillId="0" borderId="31" xfId="1" applyNumberFormat="1" applyFont="1" applyFill="1" applyBorder="1" applyAlignment="1">
      <alignment horizontal="right" vertical="center" wrapText="1"/>
    </xf>
    <xf numFmtId="49" fontId="10" fillId="0" borderId="37" xfId="1" applyNumberFormat="1" applyFont="1" applyFill="1" applyBorder="1" applyAlignment="1">
      <alignment horizontal="left" vertical="center" wrapText="1"/>
    </xf>
    <xf numFmtId="3" fontId="14" fillId="0" borderId="31" xfId="1" applyNumberFormat="1" applyFont="1" applyBorder="1" applyAlignment="1">
      <alignment horizontal="right" vertical="center"/>
    </xf>
    <xf numFmtId="49" fontId="9" fillId="4" borderId="37" xfId="1" applyNumberFormat="1" applyFont="1" applyFill="1" applyBorder="1" applyAlignment="1">
      <alignment horizontal="left" vertical="center" wrapText="1"/>
    </xf>
    <xf numFmtId="3" fontId="8" fillId="4" borderId="31" xfId="1" applyNumberFormat="1" applyFont="1" applyFill="1" applyBorder="1" applyAlignment="1">
      <alignment horizontal="right" vertical="center" wrapText="1"/>
    </xf>
    <xf numFmtId="49" fontId="9" fillId="0" borderId="37" xfId="1" applyNumberFormat="1" applyFont="1" applyFill="1" applyBorder="1" applyAlignment="1">
      <alignment horizontal="left" vertical="center" wrapText="1"/>
    </xf>
    <xf numFmtId="3" fontId="14" fillId="0" borderId="31" xfId="0" applyNumberFormat="1" applyFont="1" applyBorder="1" applyAlignment="1">
      <alignment horizontal="right" vertical="center"/>
    </xf>
    <xf numFmtId="49" fontId="9" fillId="9" borderId="37" xfId="1" applyNumberFormat="1" applyFont="1" applyFill="1" applyBorder="1" applyAlignment="1">
      <alignment horizontal="left" vertical="center" wrapText="1"/>
    </xf>
    <xf numFmtId="3" fontId="8" fillId="9" borderId="3" xfId="1" applyNumberFormat="1" applyFont="1" applyFill="1" applyBorder="1" applyAlignment="1">
      <alignment horizontal="right" vertical="center" wrapText="1"/>
    </xf>
    <xf numFmtId="2" fontId="8" fillId="9" borderId="4" xfId="1" applyNumberFormat="1" applyFont="1" applyFill="1" applyBorder="1" applyAlignment="1">
      <alignment horizontal="center" vertical="center"/>
    </xf>
    <xf numFmtId="3" fontId="8" fillId="0" borderId="39" xfId="1" applyNumberFormat="1" applyFont="1" applyFill="1" applyBorder="1" applyAlignment="1">
      <alignment horizontal="right" vertical="center" wrapText="1"/>
    </xf>
    <xf numFmtId="4" fontId="8" fillId="7" borderId="42" xfId="2" applyNumberFormat="1" applyFont="1" applyFill="1" applyBorder="1" applyAlignment="1">
      <alignment horizontal="center" vertical="center"/>
    </xf>
    <xf numFmtId="3" fontId="15" fillId="7" borderId="43" xfId="0" applyNumberFormat="1" applyFont="1" applyFill="1" applyBorder="1" applyAlignment="1">
      <alignment vertical="center"/>
    </xf>
    <xf numFmtId="3" fontId="15" fillId="7" borderId="44" xfId="0" applyNumberFormat="1" applyFont="1" applyFill="1" applyBorder="1" applyAlignment="1">
      <alignment vertical="center"/>
    </xf>
    <xf numFmtId="49" fontId="8" fillId="0" borderId="7" xfId="3" applyNumberFormat="1" applyFont="1" applyFill="1" applyBorder="1" applyAlignment="1">
      <alignment horizontal="center" vertical="center"/>
    </xf>
    <xf numFmtId="3" fontId="8" fillId="9" borderId="31" xfId="1" applyNumberFormat="1" applyFont="1" applyFill="1" applyBorder="1" applyAlignment="1">
      <alignment horizontal="right" vertical="center" wrapText="1"/>
    </xf>
    <xf numFmtId="0" fontId="5" fillId="0" borderId="4" xfId="1" applyNumberFormat="1" applyFont="1" applyFill="1" applyBorder="1" applyAlignment="1">
      <alignment horizontal="center" vertical="center"/>
    </xf>
    <xf numFmtId="49" fontId="7" fillId="0" borderId="34" xfId="3" applyNumberFormat="1" applyFont="1" applyFill="1" applyBorder="1" applyAlignment="1">
      <alignment horizontal="left" vertical="center" wrapText="1"/>
    </xf>
    <xf numFmtId="49" fontId="7" fillId="0" borderId="35" xfId="3" applyNumberFormat="1" applyFont="1" applyFill="1" applyBorder="1" applyAlignment="1">
      <alignment horizontal="left" vertical="center" wrapText="1"/>
    </xf>
    <xf numFmtId="0" fontId="10" fillId="0" borderId="37" xfId="2" applyFont="1" applyFill="1" applyBorder="1" applyAlignment="1">
      <alignment horizontal="left" vertical="center" wrapText="1"/>
    </xf>
    <xf numFmtId="0" fontId="25" fillId="0" borderId="4" xfId="2" applyFont="1" applyFill="1" applyBorder="1" applyAlignment="1">
      <alignment horizontal="center" vertical="center" wrapText="1"/>
    </xf>
    <xf numFmtId="0" fontId="8" fillId="2" borderId="37" xfId="2" applyFont="1" applyFill="1" applyBorder="1" applyAlignment="1">
      <alignment horizontal="left" vertical="center" wrapText="1"/>
    </xf>
    <xf numFmtId="0" fontId="4" fillId="2" borderId="4" xfId="2" applyFont="1" applyFill="1" applyBorder="1" applyAlignment="1">
      <alignment horizontal="center" vertical="center" wrapText="1"/>
    </xf>
    <xf numFmtId="49" fontId="10" fillId="0" borderId="2" xfId="3" applyNumberFormat="1" applyFont="1" applyFill="1" applyBorder="1" applyAlignment="1">
      <alignment horizontal="center" vertical="center"/>
    </xf>
    <xf numFmtId="3" fontId="21" fillId="0" borderId="39" xfId="0" applyNumberFormat="1" applyFont="1" applyBorder="1" applyAlignment="1">
      <alignment vertical="center"/>
    </xf>
    <xf numFmtId="3" fontId="21" fillId="0" borderId="31" xfId="1" applyNumberFormat="1" applyFont="1" applyFill="1" applyBorder="1" applyAlignment="1">
      <alignment horizontal="right" vertical="center"/>
    </xf>
    <xf numFmtId="3" fontId="10" fillId="0" borderId="3" xfId="2" applyNumberFormat="1" applyFont="1" applyFill="1" applyBorder="1" applyAlignment="1">
      <alignment horizontal="right" vertical="center" wrapText="1"/>
    </xf>
    <xf numFmtId="3" fontId="8" fillId="2" borderId="3" xfId="2" applyNumberFormat="1" applyFont="1" applyFill="1" applyBorder="1" applyAlignment="1">
      <alignment horizontal="right" vertical="center" wrapText="1"/>
    </xf>
    <xf numFmtId="3" fontId="21" fillId="0" borderId="31" xfId="0" applyNumberFormat="1" applyFont="1" applyFill="1" applyBorder="1" applyAlignment="1">
      <alignment horizontal="right" vertical="center" wrapText="1"/>
    </xf>
    <xf numFmtId="3" fontId="7" fillId="0" borderId="20" xfId="3" applyNumberFormat="1" applyFont="1" applyFill="1" applyBorder="1" applyAlignment="1">
      <alignment horizontal="right" vertical="center"/>
    </xf>
    <xf numFmtId="3" fontId="8" fillId="0" borderId="46" xfId="3" applyNumberFormat="1" applyFont="1" applyFill="1" applyBorder="1" applyAlignment="1">
      <alignment horizontal="right" vertical="center"/>
    </xf>
    <xf numFmtId="3" fontId="15" fillId="0" borderId="36" xfId="0" applyNumberFormat="1" applyFont="1" applyBorder="1" applyAlignment="1">
      <alignment horizontal="right" vertical="center"/>
    </xf>
    <xf numFmtId="3" fontId="8" fillId="4" borderId="6" xfId="3" applyNumberFormat="1" applyFont="1" applyFill="1" applyBorder="1" applyAlignment="1">
      <alignment horizontal="right" vertical="center"/>
    </xf>
    <xf numFmtId="49" fontId="10" fillId="6" borderId="4" xfId="1" applyNumberFormat="1" applyFont="1" applyFill="1" applyBorder="1" applyAlignment="1">
      <alignment horizontal="center" vertical="center"/>
    </xf>
    <xf numFmtId="3" fontId="10" fillId="6" borderId="3" xfId="1" applyNumberFormat="1" applyFont="1" applyFill="1" applyBorder="1" applyAlignment="1">
      <alignment horizontal="right" vertical="center" wrapText="1"/>
    </xf>
    <xf numFmtId="3" fontId="10" fillId="6" borderId="18" xfId="1" applyNumberFormat="1" applyFont="1" applyFill="1" applyBorder="1" applyAlignment="1">
      <alignment horizontal="right" vertical="center" wrapText="1"/>
    </xf>
    <xf numFmtId="3" fontId="21" fillId="0" borderId="31" xfId="1" applyNumberFormat="1" applyFont="1" applyBorder="1" applyAlignment="1">
      <alignment vertical="center"/>
    </xf>
    <xf numFmtId="3" fontId="8" fillId="2" borderId="31" xfId="2" applyNumberFormat="1" applyFont="1" applyFill="1" applyBorder="1" applyAlignment="1">
      <alignment horizontal="right" vertical="center" wrapText="1"/>
    </xf>
    <xf numFmtId="3" fontId="8" fillId="4" borderId="31" xfId="3" applyNumberFormat="1" applyFont="1" applyFill="1" applyBorder="1" applyAlignment="1">
      <alignment horizontal="right" vertical="center"/>
    </xf>
    <xf numFmtId="49" fontId="10" fillId="0" borderId="38" xfId="3" applyNumberFormat="1" applyFont="1" applyFill="1" applyBorder="1" applyAlignment="1">
      <alignment horizontal="left" vertical="center" wrapText="1"/>
    </xf>
    <xf numFmtId="0" fontId="8" fillId="0" borderId="4" xfId="1" applyNumberFormat="1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left" vertical="center" wrapText="1"/>
    </xf>
    <xf numFmtId="2" fontId="10" fillId="0" borderId="0" xfId="1" applyNumberFormat="1" applyFont="1" applyFill="1" applyBorder="1" applyAlignment="1">
      <alignment horizontal="center" vertical="center"/>
    </xf>
    <xf numFmtId="3" fontId="10" fillId="0" borderId="0" xfId="1" applyNumberFormat="1" applyFont="1" applyFill="1" applyBorder="1" applyAlignment="1">
      <alignment horizontal="right" vertical="center" wrapText="1"/>
    </xf>
    <xf numFmtId="0" fontId="22" fillId="0" borderId="0" xfId="0" applyFont="1" applyFill="1"/>
    <xf numFmtId="2" fontId="10" fillId="0" borderId="7" xfId="1" applyNumberFormat="1" applyFont="1" applyFill="1" applyBorder="1" applyAlignment="1">
      <alignment horizontal="center" vertical="center"/>
    </xf>
    <xf numFmtId="3" fontId="10" fillId="0" borderId="5" xfId="1" applyNumberFormat="1" applyFont="1" applyFill="1" applyBorder="1" applyAlignment="1">
      <alignment horizontal="right" vertical="center" wrapText="1"/>
    </xf>
    <xf numFmtId="3" fontId="10" fillId="0" borderId="21" xfId="1" applyNumberFormat="1" applyFont="1" applyFill="1" applyBorder="1" applyAlignment="1">
      <alignment horizontal="right" vertical="center" wrapText="1"/>
    </xf>
    <xf numFmtId="3" fontId="21" fillId="0" borderId="36" xfId="1" applyNumberFormat="1" applyFont="1" applyFill="1" applyBorder="1" applyAlignment="1">
      <alignment horizontal="right" vertical="center"/>
    </xf>
    <xf numFmtId="49" fontId="5" fillId="10" borderId="37" xfId="1" applyNumberFormat="1" applyFont="1" applyFill="1" applyBorder="1" applyAlignment="1">
      <alignment horizontal="left" vertical="center" wrapText="1"/>
    </xf>
    <xf numFmtId="0" fontId="5" fillId="10" borderId="4" xfId="1" applyNumberFormat="1" applyFont="1" applyFill="1" applyBorder="1" applyAlignment="1">
      <alignment horizontal="center" vertical="center"/>
    </xf>
    <xf numFmtId="3" fontId="5" fillId="10" borderId="3" xfId="1" applyNumberFormat="1" applyFont="1" applyFill="1" applyBorder="1" applyAlignment="1">
      <alignment horizontal="right" vertical="center" wrapText="1"/>
    </xf>
    <xf numFmtId="3" fontId="5" fillId="10" borderId="31" xfId="1" applyNumberFormat="1" applyFont="1" applyFill="1" applyBorder="1" applyAlignment="1">
      <alignment horizontal="right" vertical="center" wrapText="1"/>
    </xf>
    <xf numFmtId="49" fontId="8" fillId="10" borderId="37" xfId="3" applyNumberFormat="1" applyFont="1" applyFill="1" applyBorder="1" applyAlignment="1">
      <alignment horizontal="left" vertical="center" wrapText="1"/>
    </xf>
    <xf numFmtId="49" fontId="8" fillId="10" borderId="4" xfId="3" applyNumberFormat="1" applyFont="1" applyFill="1" applyBorder="1" applyAlignment="1">
      <alignment horizontal="center"/>
    </xf>
    <xf numFmtId="2" fontId="5" fillId="10" borderId="4" xfId="1" applyNumberFormat="1" applyFont="1" applyFill="1" applyBorder="1" applyAlignment="1">
      <alignment horizontal="center" vertical="center"/>
    </xf>
    <xf numFmtId="3" fontId="8" fillId="10" borderId="3" xfId="3" applyNumberFormat="1" applyFont="1" applyFill="1" applyBorder="1" applyAlignment="1">
      <alignment horizontal="right" vertical="center"/>
    </xf>
    <xf numFmtId="4" fontId="8" fillId="2" borderId="40" xfId="1" applyNumberFormat="1" applyFont="1" applyFill="1" applyBorder="1" applyAlignment="1" applyProtection="1">
      <alignment horizontal="center" vertical="center" wrapText="1"/>
    </xf>
    <xf numFmtId="49" fontId="9" fillId="0" borderId="38" xfId="1" applyNumberFormat="1" applyFont="1" applyFill="1" applyBorder="1" applyAlignment="1">
      <alignment horizontal="left" vertical="center" wrapText="1"/>
    </xf>
    <xf numFmtId="49" fontId="10" fillId="0" borderId="47" xfId="1" applyNumberFormat="1" applyFont="1" applyFill="1" applyBorder="1" applyAlignment="1">
      <alignment horizontal="left" vertical="center" wrapText="1"/>
    </xf>
    <xf numFmtId="3" fontId="8" fillId="10" borderId="31" xfId="3" applyNumberFormat="1" applyFont="1" applyFill="1" applyBorder="1" applyAlignment="1">
      <alignment horizontal="right" vertical="center"/>
    </xf>
    <xf numFmtId="49" fontId="8" fillId="4" borderId="4" xfId="1" applyNumberFormat="1" applyFont="1" applyFill="1" applyBorder="1" applyAlignment="1">
      <alignment horizontal="center" vertical="center"/>
    </xf>
    <xf numFmtId="49" fontId="8" fillId="0" borderId="42" xfId="3" applyNumberFormat="1" applyFont="1" applyFill="1" applyBorder="1" applyAlignment="1">
      <alignment horizontal="center" vertical="center"/>
    </xf>
    <xf numFmtId="3" fontId="26" fillId="7" borderId="45" xfId="0" applyNumberFormat="1" applyFont="1" applyFill="1" applyBorder="1" applyAlignment="1">
      <alignment vertical="center"/>
    </xf>
    <xf numFmtId="49" fontId="9" fillId="2" borderId="37" xfId="1" applyNumberFormat="1" applyFont="1" applyFill="1" applyBorder="1" applyAlignment="1">
      <alignment horizontal="left" vertical="center" wrapText="1"/>
    </xf>
    <xf numFmtId="0" fontId="8" fillId="2" borderId="4" xfId="1" applyNumberFormat="1" applyFont="1" applyFill="1" applyBorder="1" applyAlignment="1">
      <alignment horizontal="center" vertical="center"/>
    </xf>
    <xf numFmtId="3" fontId="8" fillId="2" borderId="3" xfId="1" applyNumberFormat="1" applyFont="1" applyFill="1" applyBorder="1" applyAlignment="1">
      <alignment horizontal="right" vertical="center" wrapText="1"/>
    </xf>
    <xf numFmtId="49" fontId="8" fillId="2" borderId="37" xfId="1" applyNumberFormat="1" applyFont="1" applyFill="1" applyBorder="1" applyAlignment="1">
      <alignment horizontal="left" vertical="center" wrapText="1"/>
    </xf>
    <xf numFmtId="2" fontId="8" fillId="2" borderId="4" xfId="1" applyNumberFormat="1" applyFont="1" applyFill="1" applyBorder="1" applyAlignment="1">
      <alignment horizontal="center" vertical="center"/>
    </xf>
    <xf numFmtId="49" fontId="9" fillId="5" borderId="37" xfId="1" applyNumberFormat="1" applyFont="1" applyFill="1" applyBorder="1" applyAlignment="1">
      <alignment horizontal="left" vertical="center" wrapText="1"/>
    </xf>
    <xf numFmtId="49" fontId="8" fillId="5" borderId="4" xfId="1" applyNumberFormat="1" applyFont="1" applyFill="1" applyBorder="1" applyAlignment="1">
      <alignment horizontal="center" vertical="center"/>
    </xf>
    <xf numFmtId="3" fontId="8" fillId="5" borderId="3" xfId="1" applyNumberFormat="1" applyFont="1" applyFill="1" applyBorder="1" applyAlignment="1">
      <alignment horizontal="right" vertical="center" wrapText="1"/>
    </xf>
    <xf numFmtId="3" fontId="8" fillId="5" borderId="31" xfId="1" applyNumberFormat="1" applyFont="1" applyFill="1" applyBorder="1" applyAlignment="1">
      <alignment horizontal="right" vertical="center" wrapText="1"/>
    </xf>
    <xf numFmtId="49" fontId="8" fillId="0" borderId="4" xfId="1" applyNumberFormat="1" applyFont="1" applyFill="1" applyBorder="1" applyAlignment="1">
      <alignment horizontal="center" vertical="center"/>
    </xf>
    <xf numFmtId="3" fontId="8" fillId="2" borderId="31" xfId="1" applyNumberFormat="1" applyFont="1" applyFill="1" applyBorder="1" applyAlignment="1">
      <alignment horizontal="right" vertical="center" wrapText="1"/>
    </xf>
    <xf numFmtId="3" fontId="13" fillId="4" borderId="31" xfId="3" applyNumberFormat="1" applyFont="1" applyFill="1" applyBorder="1" applyAlignment="1">
      <alignment horizontal="right" vertical="center"/>
    </xf>
    <xf numFmtId="3" fontId="15" fillId="0" borderId="50" xfId="0" applyNumberFormat="1" applyFont="1" applyBorder="1" applyAlignment="1">
      <alignment horizontal="right" vertical="center"/>
    </xf>
    <xf numFmtId="3" fontId="8" fillId="0" borderId="5" xfId="3" applyNumberFormat="1" applyFont="1" applyFill="1" applyBorder="1" applyAlignment="1">
      <alignment horizontal="right" vertical="center"/>
    </xf>
    <xf numFmtId="3" fontId="21" fillId="0" borderId="51" xfId="1" applyNumberFormat="1" applyFont="1" applyFill="1" applyBorder="1" applyAlignment="1">
      <alignment horizontal="right" vertical="center"/>
    </xf>
    <xf numFmtId="49" fontId="8" fillId="5" borderId="52" xfId="3" applyNumberFormat="1" applyFont="1" applyFill="1" applyBorder="1" applyAlignment="1">
      <alignment horizontal="left" vertical="center" wrapText="1"/>
    </xf>
    <xf numFmtId="3" fontId="8" fillId="5" borderId="23" xfId="3" applyNumberFormat="1" applyFont="1" applyFill="1" applyBorder="1" applyAlignment="1">
      <alignment horizontal="right" vertical="center"/>
    </xf>
    <xf numFmtId="3" fontId="8" fillId="5" borderId="0" xfId="3" applyNumberFormat="1" applyFont="1" applyFill="1" applyBorder="1" applyAlignment="1">
      <alignment horizontal="right" vertical="center"/>
    </xf>
    <xf numFmtId="3" fontId="15" fillId="5" borderId="49" xfId="0" applyNumberFormat="1" applyFont="1" applyFill="1" applyBorder="1" applyAlignment="1">
      <alignment horizontal="right" vertical="center"/>
    </xf>
    <xf numFmtId="164" fontId="15" fillId="0" borderId="31" xfId="0" applyNumberFormat="1" applyFont="1" applyBorder="1" applyAlignment="1">
      <alignment horizontal="right" vertical="center"/>
    </xf>
    <xf numFmtId="3" fontId="26" fillId="0" borderId="31" xfId="0" applyNumberFormat="1" applyFont="1" applyBorder="1" applyAlignment="1">
      <alignment horizontal="right" vertical="center"/>
    </xf>
    <xf numFmtId="49" fontId="8" fillId="5" borderId="22" xfId="3" applyNumberFormat="1" applyFont="1" applyFill="1" applyBorder="1" applyAlignment="1">
      <alignment horizontal="center" vertical="center"/>
    </xf>
    <xf numFmtId="49" fontId="8" fillId="8" borderId="40" xfId="1" applyNumberFormat="1" applyFont="1" applyFill="1" applyBorder="1" applyAlignment="1">
      <alignment horizontal="left" vertical="center" wrapText="1"/>
    </xf>
    <xf numFmtId="49" fontId="8" fillId="8" borderId="22" xfId="1" applyNumberFormat="1" applyFont="1" applyFill="1" applyBorder="1" applyAlignment="1">
      <alignment horizontal="center" vertical="center"/>
    </xf>
    <xf numFmtId="3" fontId="8" fillId="8" borderId="24" xfId="1" applyNumberFormat="1" applyFont="1" applyFill="1" applyBorder="1" applyAlignment="1">
      <alignment horizontal="right" vertical="center" wrapText="1"/>
    </xf>
    <xf numFmtId="3" fontId="8" fillId="8" borderId="32" xfId="1" applyNumberFormat="1" applyFont="1" applyFill="1" applyBorder="1" applyAlignment="1">
      <alignment horizontal="right" vertical="center" wrapText="1"/>
    </xf>
    <xf numFmtId="49" fontId="8" fillId="0" borderId="41" xfId="3" applyNumberFormat="1" applyFont="1" applyFill="1" applyBorder="1" applyAlignment="1">
      <alignment horizontal="left" vertical="center" wrapText="1"/>
    </xf>
    <xf numFmtId="3" fontId="10" fillId="0" borderId="43" xfId="3" applyNumberFormat="1" applyFont="1" applyFill="1" applyBorder="1" applyAlignment="1">
      <alignment horizontal="right" vertical="center"/>
    </xf>
    <xf numFmtId="3" fontId="10" fillId="0" borderId="45" xfId="3" applyNumberFormat="1" applyFont="1" applyFill="1" applyBorder="1" applyAlignment="1">
      <alignment horizontal="right" vertical="center"/>
    </xf>
    <xf numFmtId="0" fontId="9" fillId="0" borderId="4" xfId="1" applyNumberFormat="1" applyFont="1" applyFill="1" applyBorder="1" applyAlignment="1">
      <alignment horizontal="center" vertical="center"/>
    </xf>
    <xf numFmtId="0" fontId="4" fillId="7" borderId="48" xfId="2" applyFont="1" applyFill="1" applyBorder="1" applyAlignment="1">
      <alignment horizontal="center" vertical="center" wrapText="1"/>
    </xf>
    <xf numFmtId="165" fontId="0" fillId="0" borderId="0" xfId="0" applyNumberFormat="1"/>
    <xf numFmtId="3" fontId="0" fillId="0" borderId="0" xfId="0" applyNumberFormat="1"/>
    <xf numFmtId="3" fontId="5" fillId="3" borderId="53" xfId="1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</cellXfs>
  <cellStyles count="5">
    <cellStyle name="Normal" xfId="0" builtinId="0"/>
    <cellStyle name="Normal 14" xfId="4"/>
    <cellStyle name="Normal 2" xfId="3"/>
    <cellStyle name="Normal 3" xfId="1"/>
    <cellStyle name="Normal_executie2009" xfId="2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26599</xdr:colOff>
      <xdr:row>0</xdr:row>
      <xdr:rowOff>0</xdr:rowOff>
    </xdr:from>
    <xdr:to>
      <xdr:col>3</xdr:col>
      <xdr:colOff>751469</xdr:colOff>
      <xdr:row>4</xdr:row>
      <xdr:rowOff>146304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303" y="0"/>
          <a:ext cx="5167191" cy="1024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77"/>
  <sheetViews>
    <sheetView tabSelected="1" topLeftCell="C1" zoomScale="110" zoomScaleNormal="110" workbookViewId="0">
      <selection activeCell="K15" sqref="K15"/>
    </sheetView>
  </sheetViews>
  <sheetFormatPr defaultRowHeight="14.4" x14ac:dyDescent="0.3"/>
  <cols>
    <col min="1" max="1" width="1.59765625" hidden="1" customWidth="1"/>
    <col min="2" max="2" width="1.59765625" customWidth="1"/>
    <col min="3" max="3" width="60.69921875" customWidth="1"/>
    <col min="4" max="4" width="12.09765625" customWidth="1"/>
    <col min="5" max="5" width="11.09765625" customWidth="1"/>
    <col min="6" max="6" width="14.3984375" customWidth="1"/>
    <col min="7" max="7" width="15.3984375" customWidth="1"/>
    <col min="9" max="9" width="12.796875" bestFit="1" customWidth="1"/>
    <col min="10" max="10" width="15" customWidth="1"/>
  </cols>
  <sheetData>
    <row r="3" spans="3:10" ht="17.850000000000001" x14ac:dyDescent="0.35">
      <c r="C3" s="41"/>
    </row>
    <row r="4" spans="3:10" ht="21.9" customHeight="1" x14ac:dyDescent="0.3"/>
    <row r="5" spans="3:10" ht="23.2" customHeight="1" x14ac:dyDescent="0.3">
      <c r="C5" s="198"/>
      <c r="D5" s="198"/>
      <c r="E5" s="198"/>
      <c r="F5" s="198"/>
      <c r="G5" s="198"/>
    </row>
    <row r="6" spans="3:10" ht="36.75" customHeight="1" x14ac:dyDescent="0.3">
      <c r="C6" s="199" t="s">
        <v>277</v>
      </c>
      <c r="D6" s="200"/>
      <c r="E6" s="200"/>
      <c r="F6" s="200"/>
      <c r="G6" s="200"/>
    </row>
    <row r="7" spans="3:10" ht="21.75" customHeight="1" thickBot="1" x14ac:dyDescent="0.35">
      <c r="C7" s="2"/>
      <c r="D7" s="3"/>
      <c r="G7" s="54" t="s">
        <v>181</v>
      </c>
    </row>
    <row r="8" spans="3:10" ht="45.8" customHeight="1" thickBot="1" x14ac:dyDescent="0.35">
      <c r="C8" s="65" t="s">
        <v>1</v>
      </c>
      <c r="D8" s="35" t="s">
        <v>2</v>
      </c>
      <c r="E8" s="4" t="s">
        <v>280</v>
      </c>
      <c r="F8" s="46" t="s">
        <v>278</v>
      </c>
      <c r="G8" s="66" t="s">
        <v>279</v>
      </c>
    </row>
    <row r="9" spans="3:10" ht="17.3" customHeight="1" thickTop="1" thickBot="1" x14ac:dyDescent="0.35">
      <c r="C9" s="67" t="s">
        <v>183</v>
      </c>
      <c r="D9" s="36" t="s">
        <v>184</v>
      </c>
      <c r="E9" s="37">
        <v>1</v>
      </c>
      <c r="F9" s="47">
        <v>2</v>
      </c>
      <c r="G9" s="68">
        <v>3</v>
      </c>
    </row>
    <row r="10" spans="3:10" ht="27.8" customHeight="1" thickBot="1" x14ac:dyDescent="0.35">
      <c r="C10" s="69" t="s">
        <v>3</v>
      </c>
      <c r="D10" s="60" t="s">
        <v>209</v>
      </c>
      <c r="E10" s="55">
        <f>E15+E175</f>
        <v>1246334</v>
      </c>
      <c r="F10" s="55">
        <f t="shared" ref="F10:G10" si="0">F15+F175</f>
        <v>662936</v>
      </c>
      <c r="G10" s="176">
        <f t="shared" si="0"/>
        <v>659345.8940000002</v>
      </c>
    </row>
    <row r="11" spans="3:10" ht="21.75" customHeight="1" thickTop="1" x14ac:dyDescent="0.3">
      <c r="C11" s="1"/>
      <c r="D11" s="3"/>
      <c r="G11" s="30"/>
    </row>
    <row r="12" spans="3:10" ht="21.75" customHeight="1" thickBot="1" x14ac:dyDescent="0.35">
      <c r="C12" s="40" t="s">
        <v>0</v>
      </c>
      <c r="D12" s="3"/>
      <c r="G12" s="30" t="s">
        <v>181</v>
      </c>
    </row>
    <row r="13" spans="3:10" ht="45.8" customHeight="1" thickBot="1" x14ac:dyDescent="0.35">
      <c r="C13" s="65" t="s">
        <v>1</v>
      </c>
      <c r="D13" s="35" t="s">
        <v>2</v>
      </c>
      <c r="E13" s="4" t="str">
        <f>E8</f>
        <v>BUGET 2025
Trim. I + II</v>
      </c>
      <c r="F13" s="46" t="str">
        <f>F8</f>
        <v>DESCHIDERI
APRILIE</v>
      </c>
      <c r="G13" s="66" t="str">
        <f>G8</f>
        <v>PLĂȚI
13.03  - 30.04.2025</v>
      </c>
    </row>
    <row r="14" spans="3:10" ht="17.3" customHeight="1" thickTop="1" thickBot="1" x14ac:dyDescent="0.35">
      <c r="C14" s="67" t="s">
        <v>183</v>
      </c>
      <c r="D14" s="36" t="s">
        <v>184</v>
      </c>
      <c r="E14" s="37">
        <v>1</v>
      </c>
      <c r="F14" s="47">
        <v>2</v>
      </c>
      <c r="G14" s="64">
        <v>3</v>
      </c>
    </row>
    <row r="15" spans="3:10" ht="20.3" customHeight="1" x14ac:dyDescent="0.3">
      <c r="C15" s="71" t="s">
        <v>3</v>
      </c>
      <c r="D15" s="38" t="s">
        <v>4</v>
      </c>
      <c r="E15" s="39">
        <f>E16+E157</f>
        <v>1245534</v>
      </c>
      <c r="F15" s="39">
        <f t="shared" ref="F15:G15" si="1">F16+F157</f>
        <v>662921</v>
      </c>
      <c r="G15" s="197">
        <f t="shared" si="1"/>
        <v>659336.25600000017</v>
      </c>
      <c r="I15" s="196"/>
      <c r="J15" s="195"/>
    </row>
    <row r="16" spans="3:10" ht="21.9" customHeight="1" x14ac:dyDescent="0.3">
      <c r="C16" s="72" t="s">
        <v>236</v>
      </c>
      <c r="D16" s="5" t="s">
        <v>5</v>
      </c>
      <c r="E16" s="6">
        <f>E17+E47+E90+E108+E119+E138+E141</f>
        <v>1244275</v>
      </c>
      <c r="F16" s="6">
        <f>F17+F47+F90+F108+F119+F138+F141</f>
        <v>662911</v>
      </c>
      <c r="G16" s="73">
        <f>G17+G47+G90+G108+G119+G138+G141</f>
        <v>659330.25500000012</v>
      </c>
    </row>
    <row r="17" spans="3:7" ht="21.9" customHeight="1" x14ac:dyDescent="0.3">
      <c r="C17" s="74" t="s">
        <v>6</v>
      </c>
      <c r="D17" s="26">
        <v>10</v>
      </c>
      <c r="E17" s="7">
        <f>E18+E36+E39</f>
        <v>17795</v>
      </c>
      <c r="F17" s="7">
        <f>F18+F36+F39</f>
        <v>6200</v>
      </c>
      <c r="G17" s="175">
        <f>G18+G36+G39</f>
        <v>5529.3359999999984</v>
      </c>
    </row>
    <row r="18" spans="3:7" ht="20.3" customHeight="1" x14ac:dyDescent="0.3">
      <c r="C18" s="76" t="s">
        <v>173</v>
      </c>
      <c r="D18" s="8" t="s">
        <v>234</v>
      </c>
      <c r="E18" s="9">
        <f>E19+E23+E24+E28+E31+E33+E35+E34+E32</f>
        <v>17250</v>
      </c>
      <c r="F18" s="9">
        <f>F19+F20++F21+F22+F23+F24+F25+F26+F27+F28+F29+F30+F31+F32+F33+F35+F34</f>
        <v>5980</v>
      </c>
      <c r="G18" s="77">
        <f>G19+G20++G21+G22+G23+G24+G25+G26+G27+G28+G29+G30+G31+G32+G33+G35+G34</f>
        <v>5376.6049999999987</v>
      </c>
    </row>
    <row r="19" spans="3:7" ht="16" customHeight="1" x14ac:dyDescent="0.3">
      <c r="C19" s="78" t="s">
        <v>7</v>
      </c>
      <c r="D19" s="10" t="s">
        <v>8</v>
      </c>
      <c r="E19" s="11">
        <v>15470</v>
      </c>
      <c r="F19" s="48">
        <v>5200</v>
      </c>
      <c r="G19" s="79">
        <v>4827.4799999999996</v>
      </c>
    </row>
    <row r="20" spans="3:7" ht="16" hidden="1" customHeight="1" x14ac:dyDescent="0.3">
      <c r="C20" s="78" t="s">
        <v>9</v>
      </c>
      <c r="D20" s="10" t="s">
        <v>10</v>
      </c>
      <c r="E20" s="11"/>
      <c r="F20" s="48"/>
      <c r="G20" s="79"/>
    </row>
    <row r="21" spans="3:7" ht="16" hidden="1" customHeight="1" x14ac:dyDescent="0.3">
      <c r="C21" s="78" t="s">
        <v>11</v>
      </c>
      <c r="D21" s="10" t="s">
        <v>12</v>
      </c>
      <c r="E21" s="11"/>
      <c r="F21" s="48"/>
      <c r="G21" s="79"/>
    </row>
    <row r="22" spans="3:7" ht="16" hidden="1" customHeight="1" x14ac:dyDescent="0.3">
      <c r="C22" s="78" t="s">
        <v>13</v>
      </c>
      <c r="D22" s="10" t="s">
        <v>14</v>
      </c>
      <c r="E22" s="11"/>
      <c r="F22" s="48"/>
      <c r="G22" s="79"/>
    </row>
    <row r="23" spans="3:7" ht="16" customHeight="1" x14ac:dyDescent="0.3">
      <c r="C23" s="78" t="s">
        <v>15</v>
      </c>
      <c r="D23" s="10" t="s">
        <v>16</v>
      </c>
      <c r="E23" s="11">
        <v>1220</v>
      </c>
      <c r="F23" s="48">
        <v>540</v>
      </c>
      <c r="G23" s="79">
        <v>436.06200000000001</v>
      </c>
    </row>
    <row r="24" spans="3:7" ht="16" customHeight="1" x14ac:dyDescent="0.3">
      <c r="C24" s="78" t="s">
        <v>17</v>
      </c>
      <c r="D24" s="10" t="s">
        <v>18</v>
      </c>
      <c r="E24" s="11">
        <v>80</v>
      </c>
      <c r="F24" s="48">
        <v>60</v>
      </c>
      <c r="G24" s="79">
        <v>26.315000000000001</v>
      </c>
    </row>
    <row r="25" spans="3:7" ht="16" hidden="1" customHeight="1" x14ac:dyDescent="0.3">
      <c r="C25" s="78" t="s">
        <v>19</v>
      </c>
      <c r="D25" s="10" t="s">
        <v>20</v>
      </c>
      <c r="E25" s="11"/>
      <c r="F25" s="48"/>
      <c r="G25" s="79"/>
    </row>
    <row r="26" spans="3:7" ht="16" hidden="1" customHeight="1" x14ac:dyDescent="0.3">
      <c r="C26" s="78" t="s">
        <v>21</v>
      </c>
      <c r="D26" s="10" t="s">
        <v>22</v>
      </c>
      <c r="E26" s="11"/>
      <c r="F26" s="48"/>
      <c r="G26" s="79"/>
    </row>
    <row r="27" spans="3:7" ht="16" hidden="1" customHeight="1" x14ac:dyDescent="0.3">
      <c r="C27" s="78" t="s">
        <v>23</v>
      </c>
      <c r="D27" s="10" t="s">
        <v>24</v>
      </c>
      <c r="E27" s="11"/>
      <c r="F27" s="48"/>
      <c r="G27" s="79"/>
    </row>
    <row r="28" spans="3:7" ht="16" hidden="1" customHeight="1" x14ac:dyDescent="0.3">
      <c r="C28" s="78" t="s">
        <v>25</v>
      </c>
      <c r="D28" s="10" t="s">
        <v>26</v>
      </c>
      <c r="E28" s="11"/>
      <c r="F28" s="48"/>
      <c r="G28" s="79"/>
    </row>
    <row r="29" spans="3:7" ht="16" hidden="1" customHeight="1" x14ac:dyDescent="0.3">
      <c r="C29" s="78" t="s">
        <v>27</v>
      </c>
      <c r="D29" s="10" t="s">
        <v>28</v>
      </c>
      <c r="E29" s="11"/>
      <c r="F29" s="48"/>
      <c r="G29" s="79"/>
    </row>
    <row r="30" spans="3:7" ht="16" hidden="1" customHeight="1" x14ac:dyDescent="0.3">
      <c r="C30" s="78" t="s">
        <v>29</v>
      </c>
      <c r="D30" s="10" t="s">
        <v>30</v>
      </c>
      <c r="E30" s="11"/>
      <c r="F30" s="48"/>
      <c r="G30" s="79"/>
    </row>
    <row r="31" spans="3:7" ht="16" customHeight="1" x14ac:dyDescent="0.3">
      <c r="C31" s="78" t="s">
        <v>31</v>
      </c>
      <c r="D31" s="10" t="s">
        <v>32</v>
      </c>
      <c r="E31" s="11">
        <v>30</v>
      </c>
      <c r="F31" s="48">
        <v>30</v>
      </c>
      <c r="G31" s="80">
        <v>2.3959999999999999</v>
      </c>
    </row>
    <row r="32" spans="3:7" ht="16" hidden="1" customHeight="1" x14ac:dyDescent="0.3">
      <c r="C32" s="78" t="s">
        <v>33</v>
      </c>
      <c r="D32" s="10" t="s">
        <v>34</v>
      </c>
      <c r="E32" s="11"/>
      <c r="F32" s="48"/>
      <c r="G32" s="79"/>
    </row>
    <row r="33" spans="3:7" ht="16" hidden="1" customHeight="1" x14ac:dyDescent="0.3">
      <c r="C33" s="78" t="s">
        <v>35</v>
      </c>
      <c r="D33" s="10" t="s">
        <v>36</v>
      </c>
      <c r="E33" s="11"/>
      <c r="F33" s="48"/>
      <c r="G33" s="79"/>
    </row>
    <row r="34" spans="3:7" ht="16" customHeight="1" x14ac:dyDescent="0.3">
      <c r="C34" s="78" t="s">
        <v>194</v>
      </c>
      <c r="D34" s="10" t="s">
        <v>195</v>
      </c>
      <c r="E34" s="11">
        <v>300</v>
      </c>
      <c r="F34" s="48">
        <v>90</v>
      </c>
      <c r="G34" s="79">
        <v>61.668999999999997</v>
      </c>
    </row>
    <row r="35" spans="3:7" ht="16" customHeight="1" x14ac:dyDescent="0.3">
      <c r="C35" s="78" t="s">
        <v>37</v>
      </c>
      <c r="D35" s="10" t="s">
        <v>38</v>
      </c>
      <c r="E35" s="11">
        <v>150</v>
      </c>
      <c r="F35" s="48">
        <v>60</v>
      </c>
      <c r="G35" s="79">
        <v>22.683</v>
      </c>
    </row>
    <row r="36" spans="3:7" ht="16" customHeight="1" x14ac:dyDescent="0.3">
      <c r="C36" s="76" t="s">
        <v>174</v>
      </c>
      <c r="D36" s="8" t="s">
        <v>39</v>
      </c>
      <c r="E36" s="9">
        <f>E37+E38</f>
        <v>120</v>
      </c>
      <c r="F36" s="9">
        <f t="shared" ref="F36:G36" si="2">F37+F38</f>
        <v>40</v>
      </c>
      <c r="G36" s="77">
        <f t="shared" si="2"/>
        <v>32.514000000000003</v>
      </c>
    </row>
    <row r="37" spans="3:7" ht="16" customHeight="1" x14ac:dyDescent="0.3">
      <c r="C37" s="78" t="s">
        <v>40</v>
      </c>
      <c r="D37" s="12" t="s">
        <v>41</v>
      </c>
      <c r="E37" s="11">
        <v>120</v>
      </c>
      <c r="F37" s="48">
        <v>40</v>
      </c>
      <c r="G37" s="79">
        <v>32.514000000000003</v>
      </c>
    </row>
    <row r="38" spans="3:7" ht="16" customHeight="1" x14ac:dyDescent="0.3">
      <c r="C38" s="78" t="s">
        <v>189</v>
      </c>
      <c r="D38" s="12" t="s">
        <v>188</v>
      </c>
      <c r="E38" s="11">
        <v>0</v>
      </c>
      <c r="F38" s="48">
        <v>0</v>
      </c>
      <c r="G38" s="79">
        <v>0</v>
      </c>
    </row>
    <row r="39" spans="3:7" ht="16" customHeight="1" x14ac:dyDescent="0.3">
      <c r="C39" s="76" t="s">
        <v>175</v>
      </c>
      <c r="D39" s="8" t="s">
        <v>42</v>
      </c>
      <c r="E39" s="9">
        <f>E40+E41+E42+E43+E44+E45+E46</f>
        <v>425</v>
      </c>
      <c r="F39" s="9">
        <f>F40+F41+F42+F43+F44+F45+F46</f>
        <v>180</v>
      </c>
      <c r="G39" s="77">
        <f>G40+G41+G42+G43+G44+G45+G46</f>
        <v>120.217</v>
      </c>
    </row>
    <row r="40" spans="3:7" ht="16" hidden="1" customHeight="1" x14ac:dyDescent="0.3">
      <c r="C40" s="78" t="s">
        <v>43</v>
      </c>
      <c r="D40" s="10" t="s">
        <v>44</v>
      </c>
      <c r="E40" s="11">
        <v>0</v>
      </c>
      <c r="F40" s="48">
        <v>0</v>
      </c>
      <c r="G40" s="79">
        <v>0</v>
      </c>
    </row>
    <row r="41" spans="3:7" ht="16" hidden="1" customHeight="1" x14ac:dyDescent="0.3">
      <c r="C41" s="78" t="s">
        <v>45</v>
      </c>
      <c r="D41" s="10" t="s">
        <v>46</v>
      </c>
      <c r="E41" s="11">
        <v>0</v>
      </c>
      <c r="F41" s="48">
        <v>0</v>
      </c>
      <c r="G41" s="79">
        <v>0</v>
      </c>
    </row>
    <row r="42" spans="3:7" ht="16" hidden="1" customHeight="1" x14ac:dyDescent="0.3">
      <c r="C42" s="78" t="s">
        <v>47</v>
      </c>
      <c r="D42" s="10" t="s">
        <v>48</v>
      </c>
      <c r="E42" s="11">
        <v>0</v>
      </c>
      <c r="F42" s="48">
        <v>0</v>
      </c>
      <c r="G42" s="79">
        <v>0</v>
      </c>
    </row>
    <row r="43" spans="3:7" ht="16" hidden="1" customHeight="1" x14ac:dyDescent="0.3">
      <c r="C43" s="78" t="s">
        <v>49</v>
      </c>
      <c r="D43" s="12" t="s">
        <v>50</v>
      </c>
      <c r="E43" s="11">
        <v>0</v>
      </c>
      <c r="F43" s="48">
        <v>0</v>
      </c>
      <c r="G43" s="79">
        <v>0</v>
      </c>
    </row>
    <row r="44" spans="3:7" ht="16" hidden="1" customHeight="1" x14ac:dyDescent="0.3">
      <c r="C44" s="78" t="s">
        <v>51</v>
      </c>
      <c r="D44" s="10" t="s">
        <v>52</v>
      </c>
      <c r="E44" s="11">
        <v>0</v>
      </c>
      <c r="F44" s="48">
        <v>0</v>
      </c>
      <c r="G44" s="79">
        <v>0</v>
      </c>
    </row>
    <row r="45" spans="3:7" ht="16" customHeight="1" x14ac:dyDescent="0.3">
      <c r="C45" s="78" t="s">
        <v>193</v>
      </c>
      <c r="D45" s="10" t="s">
        <v>191</v>
      </c>
      <c r="E45" s="11">
        <v>425</v>
      </c>
      <c r="F45" s="48">
        <v>180</v>
      </c>
      <c r="G45" s="79">
        <v>120.217</v>
      </c>
    </row>
    <row r="46" spans="3:7" ht="16" hidden="1" customHeight="1" x14ac:dyDescent="0.3">
      <c r="C46" s="78" t="s">
        <v>190</v>
      </c>
      <c r="D46" s="10" t="s">
        <v>192</v>
      </c>
      <c r="E46" s="11">
        <v>0</v>
      </c>
      <c r="F46" s="48">
        <v>0</v>
      </c>
      <c r="G46" s="79">
        <v>0</v>
      </c>
    </row>
    <row r="47" spans="3:7" ht="21.9" customHeight="1" x14ac:dyDescent="0.3">
      <c r="C47" s="74" t="s">
        <v>176</v>
      </c>
      <c r="D47" s="27" t="s">
        <v>53</v>
      </c>
      <c r="E47" s="7">
        <f>E48+E59+E60+E63+E67+E70+E71+E72+E73+E74+E75+E76</f>
        <v>4264</v>
      </c>
      <c r="F47" s="7">
        <f>F48+F59+F60+F63+F67+F70+F71+F72+F73+F74+F75+F76</f>
        <v>1650</v>
      </c>
      <c r="G47" s="75">
        <f>G48+G59+G60+G63+G67+G70+G71+G72+G73+G74+G75+G76</f>
        <v>1257.7939999999999</v>
      </c>
    </row>
    <row r="48" spans="3:7" ht="16" customHeight="1" x14ac:dyDescent="0.3">
      <c r="C48" s="78" t="s">
        <v>54</v>
      </c>
      <c r="D48" s="17" t="s">
        <v>55</v>
      </c>
      <c r="E48" s="11">
        <f>E49+E50+E51+E52+E53+E54+E55+E56+E57+E58</f>
        <v>3217</v>
      </c>
      <c r="F48" s="11">
        <f>F49+F50+F51+F52+F53+F54+F55+F56+F57+F58</f>
        <v>1442</v>
      </c>
      <c r="G48" s="81">
        <f>G49+G50+G51+G52+G53+G54+G55+G56+G57+G58</f>
        <v>1095.298</v>
      </c>
    </row>
    <row r="49" spans="3:7" ht="16" customHeight="1" x14ac:dyDescent="0.3">
      <c r="C49" s="78" t="s">
        <v>56</v>
      </c>
      <c r="D49" s="10" t="s">
        <v>57</v>
      </c>
      <c r="E49" s="11">
        <v>47</v>
      </c>
      <c r="F49" s="48">
        <v>0</v>
      </c>
      <c r="G49" s="79">
        <v>0</v>
      </c>
    </row>
    <row r="50" spans="3:7" ht="16" hidden="1" customHeight="1" x14ac:dyDescent="0.3">
      <c r="C50" s="78" t="s">
        <v>58</v>
      </c>
      <c r="D50" s="10" t="s">
        <v>59</v>
      </c>
      <c r="E50" s="11"/>
      <c r="F50" s="48"/>
      <c r="G50" s="79"/>
    </row>
    <row r="51" spans="3:7" ht="16" customHeight="1" x14ac:dyDescent="0.3">
      <c r="C51" s="78" t="s">
        <v>60</v>
      </c>
      <c r="D51" s="10" t="s">
        <v>61</v>
      </c>
      <c r="E51" s="11">
        <v>991</v>
      </c>
      <c r="F51" s="48">
        <v>470</v>
      </c>
      <c r="G51" s="79">
        <v>326.18799999999999</v>
      </c>
    </row>
    <row r="52" spans="3:7" ht="16" customHeight="1" x14ac:dyDescent="0.3">
      <c r="C52" s="78" t="s">
        <v>62</v>
      </c>
      <c r="D52" s="10" t="s">
        <v>63</v>
      </c>
      <c r="E52" s="11">
        <v>104</v>
      </c>
      <c r="F52" s="48">
        <v>26</v>
      </c>
      <c r="G52" s="79">
        <v>11.598000000000001</v>
      </c>
    </row>
    <row r="53" spans="3:7" ht="16" customHeight="1" x14ac:dyDescent="0.3">
      <c r="C53" s="78" t="s">
        <v>64</v>
      </c>
      <c r="D53" s="10" t="s">
        <v>65</v>
      </c>
      <c r="E53" s="11">
        <v>67</v>
      </c>
      <c r="F53" s="48">
        <v>32</v>
      </c>
      <c r="G53" s="79">
        <v>11.85</v>
      </c>
    </row>
    <row r="54" spans="3:7" ht="16" customHeight="1" x14ac:dyDescent="0.3">
      <c r="C54" s="78" t="s">
        <v>66</v>
      </c>
      <c r="D54" s="10" t="s">
        <v>67</v>
      </c>
      <c r="E54" s="11">
        <v>9</v>
      </c>
      <c r="F54" s="48">
        <v>9</v>
      </c>
      <c r="G54" s="79">
        <v>0</v>
      </c>
    </row>
    <row r="55" spans="3:7" ht="16.149999999999999" customHeight="1" x14ac:dyDescent="0.3">
      <c r="C55" s="78" t="s">
        <v>68</v>
      </c>
      <c r="D55" s="10" t="s">
        <v>69</v>
      </c>
      <c r="E55" s="11">
        <v>2</v>
      </c>
      <c r="F55" s="48">
        <v>1</v>
      </c>
      <c r="G55" s="79">
        <v>0.28000000000000003</v>
      </c>
    </row>
    <row r="56" spans="3:7" ht="17.3" customHeight="1" x14ac:dyDescent="0.3">
      <c r="C56" s="78" t="s">
        <v>177</v>
      </c>
      <c r="D56" s="10" t="s">
        <v>70</v>
      </c>
      <c r="E56" s="11">
        <v>39</v>
      </c>
      <c r="F56" s="48">
        <v>8</v>
      </c>
      <c r="G56" s="79">
        <v>3.2170000000000001</v>
      </c>
    </row>
    <row r="57" spans="3:7" ht="7.5" hidden="1" customHeight="1" x14ac:dyDescent="0.3">
      <c r="C57" s="78" t="s">
        <v>71</v>
      </c>
      <c r="D57" s="10" t="s">
        <v>72</v>
      </c>
      <c r="E57" s="11"/>
      <c r="F57" s="48"/>
      <c r="G57" s="79"/>
    </row>
    <row r="58" spans="3:7" ht="16" customHeight="1" x14ac:dyDescent="0.3">
      <c r="C58" s="82" t="s">
        <v>73</v>
      </c>
      <c r="D58" s="123" t="s">
        <v>74</v>
      </c>
      <c r="E58" s="45">
        <v>1958</v>
      </c>
      <c r="F58" s="51">
        <v>896</v>
      </c>
      <c r="G58" s="124">
        <v>742.16499999999996</v>
      </c>
    </row>
    <row r="59" spans="3:7" ht="16" customHeight="1" x14ac:dyDescent="0.3">
      <c r="C59" s="78" t="s">
        <v>75</v>
      </c>
      <c r="D59" s="17" t="s">
        <v>76</v>
      </c>
      <c r="E59" s="20">
        <v>76</v>
      </c>
      <c r="F59" s="49">
        <v>12.7</v>
      </c>
      <c r="G59" s="83">
        <v>6.8849999999999998</v>
      </c>
    </row>
    <row r="60" spans="3:7" ht="16" hidden="1" customHeight="1" x14ac:dyDescent="0.3">
      <c r="C60" s="78" t="s">
        <v>77</v>
      </c>
      <c r="D60" s="17" t="s">
        <v>78</v>
      </c>
      <c r="E60" s="11">
        <v>0</v>
      </c>
      <c r="F60" s="48">
        <v>0</v>
      </c>
      <c r="G60" s="79">
        <v>0</v>
      </c>
    </row>
    <row r="61" spans="3:7" ht="16" hidden="1" customHeight="1" x14ac:dyDescent="0.3">
      <c r="C61" s="78" t="s">
        <v>79</v>
      </c>
      <c r="D61" s="10" t="s">
        <v>80</v>
      </c>
      <c r="E61" s="11">
        <v>0</v>
      </c>
      <c r="F61" s="48">
        <v>0</v>
      </c>
      <c r="G61" s="79">
        <v>0</v>
      </c>
    </row>
    <row r="62" spans="3:7" ht="16" hidden="1" customHeight="1" x14ac:dyDescent="0.3">
      <c r="C62" s="78" t="s">
        <v>81</v>
      </c>
      <c r="D62" s="10" t="s">
        <v>82</v>
      </c>
      <c r="E62" s="11">
        <v>0</v>
      </c>
      <c r="F62" s="48">
        <v>0</v>
      </c>
      <c r="G62" s="79">
        <v>0</v>
      </c>
    </row>
    <row r="63" spans="3:7" ht="16" customHeight="1" x14ac:dyDescent="0.3">
      <c r="C63" s="78" t="s">
        <v>83</v>
      </c>
      <c r="D63" s="17" t="s">
        <v>84</v>
      </c>
      <c r="E63" s="20">
        <f>E66</f>
        <v>27</v>
      </c>
      <c r="F63" s="20">
        <f>F66</f>
        <v>0</v>
      </c>
      <c r="G63" s="84">
        <f>G66</f>
        <v>0</v>
      </c>
    </row>
    <row r="64" spans="3:7" ht="16" hidden="1" customHeight="1" x14ac:dyDescent="0.3">
      <c r="C64" s="78" t="s">
        <v>85</v>
      </c>
      <c r="D64" s="10" t="s">
        <v>86</v>
      </c>
      <c r="E64" s="11">
        <v>0</v>
      </c>
      <c r="F64" s="48"/>
      <c r="G64" s="79"/>
    </row>
    <row r="65" spans="3:7" ht="16" hidden="1" customHeight="1" x14ac:dyDescent="0.3">
      <c r="C65" s="78" t="s">
        <v>87</v>
      </c>
      <c r="D65" s="10" t="s">
        <v>88</v>
      </c>
      <c r="E65" s="11">
        <v>0</v>
      </c>
      <c r="F65" s="48"/>
      <c r="G65" s="79"/>
    </row>
    <row r="66" spans="3:7" ht="16" customHeight="1" x14ac:dyDescent="0.3">
      <c r="C66" s="78" t="s">
        <v>89</v>
      </c>
      <c r="D66" s="10" t="s">
        <v>90</v>
      </c>
      <c r="E66" s="11">
        <v>27</v>
      </c>
      <c r="F66" s="48">
        <v>0</v>
      </c>
      <c r="G66" s="79">
        <v>0</v>
      </c>
    </row>
    <row r="67" spans="3:7" ht="16" customHeight="1" x14ac:dyDescent="0.3">
      <c r="C67" s="78" t="s">
        <v>91</v>
      </c>
      <c r="D67" s="17" t="s">
        <v>92</v>
      </c>
      <c r="E67" s="20">
        <f>E69+E68</f>
        <v>125</v>
      </c>
      <c r="F67" s="20">
        <f t="shared" ref="F67:G67" si="3">F69+F68</f>
        <v>6.3</v>
      </c>
      <c r="G67" s="84">
        <f t="shared" si="3"/>
        <v>5.3659999999999997</v>
      </c>
    </row>
    <row r="68" spans="3:7" ht="16" customHeight="1" x14ac:dyDescent="0.3">
      <c r="C68" s="78" t="s">
        <v>93</v>
      </c>
      <c r="D68" s="10" t="s">
        <v>94</v>
      </c>
      <c r="E68" s="11">
        <v>125</v>
      </c>
      <c r="F68" s="48">
        <v>6.3</v>
      </c>
      <c r="G68" s="79">
        <v>5.3659999999999997</v>
      </c>
    </row>
    <row r="69" spans="3:7" ht="16" customHeight="1" x14ac:dyDescent="0.3">
      <c r="C69" s="78" t="s">
        <v>95</v>
      </c>
      <c r="D69" s="10" t="s">
        <v>96</v>
      </c>
      <c r="E69" s="11">
        <v>0</v>
      </c>
      <c r="F69" s="48">
        <v>0</v>
      </c>
      <c r="G69" s="79">
        <v>0</v>
      </c>
    </row>
    <row r="70" spans="3:7" ht="16" hidden="1" customHeight="1" x14ac:dyDescent="0.3">
      <c r="C70" s="85" t="s">
        <v>97</v>
      </c>
      <c r="D70" s="17" t="s">
        <v>98</v>
      </c>
      <c r="E70" s="20">
        <v>0</v>
      </c>
      <c r="F70" s="20">
        <v>0</v>
      </c>
      <c r="G70" s="84">
        <v>0</v>
      </c>
    </row>
    <row r="71" spans="3:7" ht="16" customHeight="1" x14ac:dyDescent="0.3">
      <c r="C71" s="85" t="s">
        <v>99</v>
      </c>
      <c r="D71" s="17" t="s">
        <v>100</v>
      </c>
      <c r="E71" s="20">
        <v>21</v>
      </c>
      <c r="F71" s="49">
        <v>0</v>
      </c>
      <c r="G71" s="86">
        <v>0</v>
      </c>
    </row>
    <row r="72" spans="3:7" ht="16" customHeight="1" x14ac:dyDescent="0.3">
      <c r="C72" s="85" t="s">
        <v>101</v>
      </c>
      <c r="D72" s="17" t="s">
        <v>102</v>
      </c>
      <c r="E72" s="20">
        <v>100</v>
      </c>
      <c r="F72" s="49">
        <v>0</v>
      </c>
      <c r="G72" s="86">
        <v>0</v>
      </c>
    </row>
    <row r="73" spans="3:7" ht="16" customHeight="1" x14ac:dyDescent="0.3">
      <c r="C73" s="85" t="s">
        <v>103</v>
      </c>
      <c r="D73" s="17" t="s">
        <v>104</v>
      </c>
      <c r="E73" s="20">
        <v>12</v>
      </c>
      <c r="F73" s="49">
        <v>0</v>
      </c>
      <c r="G73" s="86">
        <v>0</v>
      </c>
    </row>
    <row r="74" spans="3:7" ht="16" customHeight="1" x14ac:dyDescent="0.3">
      <c r="C74" s="85" t="s">
        <v>105</v>
      </c>
      <c r="D74" s="17" t="s">
        <v>106</v>
      </c>
      <c r="E74" s="20">
        <v>36</v>
      </c>
      <c r="F74" s="49">
        <v>4.5</v>
      </c>
      <c r="G74" s="86">
        <v>2.9159999999999999</v>
      </c>
    </row>
    <row r="75" spans="3:7" ht="23.2" customHeight="1" x14ac:dyDescent="0.3">
      <c r="C75" s="85" t="s">
        <v>208</v>
      </c>
      <c r="D75" s="23" t="s">
        <v>207</v>
      </c>
      <c r="E75" s="20">
        <v>3</v>
      </c>
      <c r="F75" s="49">
        <v>0</v>
      </c>
      <c r="G75" s="86">
        <v>0</v>
      </c>
    </row>
    <row r="76" spans="3:7" ht="16" customHeight="1" x14ac:dyDescent="0.3">
      <c r="C76" s="85" t="s">
        <v>107</v>
      </c>
      <c r="D76" s="17" t="s">
        <v>108</v>
      </c>
      <c r="E76" s="20">
        <f>E77+E78+E80+E81+E82</f>
        <v>647</v>
      </c>
      <c r="F76" s="20">
        <f>F77+F78+F80+F81+F82</f>
        <v>184.5</v>
      </c>
      <c r="G76" s="84">
        <f t="shared" ref="G76" si="4">G77+G78+G80+G81+G82</f>
        <v>147.32900000000001</v>
      </c>
    </row>
    <row r="77" spans="3:7" ht="16" customHeight="1" x14ac:dyDescent="0.3">
      <c r="C77" s="78" t="s">
        <v>109</v>
      </c>
      <c r="D77" s="10" t="s">
        <v>110</v>
      </c>
      <c r="E77" s="11">
        <v>0</v>
      </c>
      <c r="F77" s="48">
        <v>0</v>
      </c>
      <c r="G77" s="79">
        <v>0</v>
      </c>
    </row>
    <row r="78" spans="3:7" ht="16" customHeight="1" x14ac:dyDescent="0.3">
      <c r="C78" s="78" t="s">
        <v>111</v>
      </c>
      <c r="D78" s="10" t="s">
        <v>112</v>
      </c>
      <c r="E78" s="11">
        <v>25</v>
      </c>
      <c r="F78" s="48">
        <v>1</v>
      </c>
      <c r="G78" s="79">
        <v>0.4</v>
      </c>
    </row>
    <row r="79" spans="3:7" ht="16" hidden="1" customHeight="1" x14ac:dyDescent="0.3">
      <c r="C79" s="78" t="s">
        <v>113</v>
      </c>
      <c r="D79" s="10" t="s">
        <v>114</v>
      </c>
      <c r="E79" s="11"/>
      <c r="F79" s="48"/>
      <c r="G79" s="79"/>
    </row>
    <row r="80" spans="3:7" ht="16" customHeight="1" x14ac:dyDescent="0.3">
      <c r="C80" s="78" t="s">
        <v>115</v>
      </c>
      <c r="D80" s="10" t="s">
        <v>116</v>
      </c>
      <c r="E80" s="11">
        <v>280</v>
      </c>
      <c r="F80" s="48">
        <v>70.5</v>
      </c>
      <c r="G80" s="79">
        <v>70.308999999999997</v>
      </c>
    </row>
    <row r="81" spans="3:7" ht="16" customHeight="1" x14ac:dyDescent="0.3">
      <c r="C81" s="78" t="s">
        <v>117</v>
      </c>
      <c r="D81" s="10" t="s">
        <v>118</v>
      </c>
      <c r="E81" s="11">
        <v>5</v>
      </c>
      <c r="F81" s="48">
        <v>2</v>
      </c>
      <c r="G81" s="79">
        <v>0.5</v>
      </c>
    </row>
    <row r="82" spans="3:7" ht="16" customHeight="1" x14ac:dyDescent="0.3">
      <c r="C82" s="72" t="s">
        <v>119</v>
      </c>
      <c r="D82" s="13" t="s">
        <v>120</v>
      </c>
      <c r="E82" s="6">
        <f>E83+E84+E85+E87+E88</f>
        <v>337</v>
      </c>
      <c r="F82" s="6">
        <f t="shared" ref="F82:G82" si="5">F83+F84+F85+F87+F88</f>
        <v>111</v>
      </c>
      <c r="G82" s="73">
        <f t="shared" si="5"/>
        <v>76.12</v>
      </c>
    </row>
    <row r="83" spans="3:7" ht="19.45" customHeight="1" x14ac:dyDescent="0.3">
      <c r="C83" s="78" t="s">
        <v>121</v>
      </c>
      <c r="D83" s="10" t="s">
        <v>145</v>
      </c>
      <c r="E83" s="11">
        <v>295</v>
      </c>
      <c r="F83" s="11">
        <v>110</v>
      </c>
      <c r="G83" s="81">
        <v>75.5</v>
      </c>
    </row>
    <row r="84" spans="3:7" ht="19.45" hidden="1" customHeight="1" x14ac:dyDescent="0.3">
      <c r="C84" s="78" t="s">
        <v>197</v>
      </c>
      <c r="D84" s="10" t="s">
        <v>196</v>
      </c>
      <c r="E84" s="11"/>
      <c r="F84" s="48">
        <v>0</v>
      </c>
      <c r="G84" s="79">
        <v>0</v>
      </c>
    </row>
    <row r="85" spans="3:7" ht="19.45" customHeight="1" x14ac:dyDescent="0.3">
      <c r="C85" s="78" t="s">
        <v>122</v>
      </c>
      <c r="D85" s="10" t="s">
        <v>146</v>
      </c>
      <c r="E85" s="11">
        <v>35</v>
      </c>
      <c r="F85" s="48">
        <v>0</v>
      </c>
      <c r="G85" s="79">
        <v>0</v>
      </c>
    </row>
    <row r="86" spans="3:7" ht="16" hidden="1" customHeight="1" x14ac:dyDescent="0.3">
      <c r="C86" s="78" t="s">
        <v>123</v>
      </c>
      <c r="D86" s="10"/>
      <c r="E86" s="11"/>
      <c r="F86" s="48"/>
      <c r="G86" s="79"/>
    </row>
    <row r="87" spans="3:7" ht="16" hidden="1" customHeight="1" x14ac:dyDescent="0.3">
      <c r="C87" s="78" t="s">
        <v>124</v>
      </c>
      <c r="D87" s="10" t="s">
        <v>147</v>
      </c>
      <c r="E87" s="11"/>
      <c r="F87" s="48"/>
      <c r="G87" s="79"/>
    </row>
    <row r="88" spans="3:7" ht="19.45" customHeight="1" x14ac:dyDescent="0.3">
      <c r="C88" s="78" t="s">
        <v>187</v>
      </c>
      <c r="D88" s="10" t="s">
        <v>186</v>
      </c>
      <c r="E88" s="11">
        <v>7</v>
      </c>
      <c r="F88" s="48">
        <v>1</v>
      </c>
      <c r="G88" s="79">
        <v>0.62</v>
      </c>
    </row>
    <row r="89" spans="3:7" ht="23.2" hidden="1" customHeight="1" x14ac:dyDescent="0.3">
      <c r="C89" s="87" t="s">
        <v>148</v>
      </c>
      <c r="D89" s="18" t="s">
        <v>149</v>
      </c>
      <c r="E89" s="19">
        <v>0</v>
      </c>
      <c r="F89" s="50">
        <v>0</v>
      </c>
      <c r="G89" s="88">
        <v>0</v>
      </c>
    </row>
    <row r="90" spans="3:7" ht="21.9" customHeight="1" x14ac:dyDescent="0.3">
      <c r="C90" s="89" t="s">
        <v>233</v>
      </c>
      <c r="D90" s="28">
        <v>55</v>
      </c>
      <c r="E90" s="14">
        <f>E91+E106</f>
        <v>1058366</v>
      </c>
      <c r="F90" s="14">
        <f>F91+F106</f>
        <v>651184</v>
      </c>
      <c r="G90" s="90">
        <f>G91+G106</f>
        <v>648910.25200000009</v>
      </c>
    </row>
    <row r="91" spans="3:7" ht="21.9" customHeight="1" x14ac:dyDescent="0.3">
      <c r="C91" s="91" t="s">
        <v>125</v>
      </c>
      <c r="D91" s="15" t="s">
        <v>232</v>
      </c>
      <c r="E91" s="16">
        <f>E92+E93+E98</f>
        <v>905366</v>
      </c>
      <c r="F91" s="16">
        <f t="shared" ref="F91:G91" si="6">F92+F93+F98</f>
        <v>616805.9</v>
      </c>
      <c r="G91" s="92">
        <f t="shared" si="6"/>
        <v>614532.15200000012</v>
      </c>
    </row>
    <row r="92" spans="3:7" ht="16" customHeight="1" x14ac:dyDescent="0.3">
      <c r="C92" s="78" t="s">
        <v>126</v>
      </c>
      <c r="D92" s="23" t="s">
        <v>127</v>
      </c>
      <c r="E92" s="20">
        <v>10000</v>
      </c>
      <c r="F92" s="49">
        <v>1909.8520000000001</v>
      </c>
      <c r="G92" s="86">
        <v>0</v>
      </c>
    </row>
    <row r="93" spans="3:7" ht="16" customHeight="1" x14ac:dyDescent="0.3">
      <c r="C93" s="78" t="s">
        <v>128</v>
      </c>
      <c r="D93" s="23" t="s">
        <v>129</v>
      </c>
      <c r="E93" s="20">
        <f>E94+E95+E96+E97</f>
        <v>1500</v>
      </c>
      <c r="F93" s="20">
        <f>F94+F95+F96+F97</f>
        <v>0</v>
      </c>
      <c r="G93" s="84">
        <f>G94+G95+G96+G97</f>
        <v>0</v>
      </c>
    </row>
    <row r="94" spans="3:7" ht="16" hidden="1" customHeight="1" x14ac:dyDescent="0.3">
      <c r="C94" s="78" t="s">
        <v>130</v>
      </c>
      <c r="D94" s="33" t="s">
        <v>150</v>
      </c>
      <c r="E94" s="11">
        <v>0</v>
      </c>
      <c r="F94" s="48">
        <v>0</v>
      </c>
      <c r="G94" s="79">
        <v>0</v>
      </c>
    </row>
    <row r="95" spans="3:7" ht="16" hidden="1" customHeight="1" x14ac:dyDescent="0.3">
      <c r="C95" s="78" t="s">
        <v>131</v>
      </c>
      <c r="D95" s="33" t="s">
        <v>151</v>
      </c>
      <c r="E95" s="11">
        <v>0</v>
      </c>
      <c r="F95" s="48">
        <v>0</v>
      </c>
      <c r="G95" s="79">
        <v>0</v>
      </c>
    </row>
    <row r="96" spans="3:7" ht="16" customHeight="1" x14ac:dyDescent="0.3">
      <c r="C96" s="78" t="s">
        <v>132</v>
      </c>
      <c r="D96" s="33" t="s">
        <v>152</v>
      </c>
      <c r="E96" s="11">
        <v>0</v>
      </c>
      <c r="F96" s="48">
        <v>0</v>
      </c>
      <c r="G96" s="79">
        <v>0</v>
      </c>
    </row>
    <row r="97" spans="3:7" ht="16" customHeight="1" x14ac:dyDescent="0.3">
      <c r="C97" s="78" t="s">
        <v>133</v>
      </c>
      <c r="D97" s="33" t="s">
        <v>153</v>
      </c>
      <c r="E97" s="11">
        <v>1500</v>
      </c>
      <c r="F97" s="48">
        <v>0</v>
      </c>
      <c r="G97" s="79">
        <v>0</v>
      </c>
    </row>
    <row r="98" spans="3:7" ht="16" customHeight="1" x14ac:dyDescent="0.3">
      <c r="C98" s="85" t="s">
        <v>239</v>
      </c>
      <c r="D98" s="23" t="s">
        <v>134</v>
      </c>
      <c r="E98" s="20">
        <f>E99+E100+E101+E102+E104+E105+E103</f>
        <v>893866</v>
      </c>
      <c r="F98" s="20">
        <f>F99+F100+F101+F102+F104+F105+F103</f>
        <v>614896.04800000007</v>
      </c>
      <c r="G98" s="84">
        <f>G99+G100+G101+G102+G104+G105+G103</f>
        <v>614532.15200000012</v>
      </c>
    </row>
    <row r="99" spans="3:7" ht="16" customHeight="1" x14ac:dyDescent="0.3">
      <c r="C99" s="85" t="s">
        <v>240</v>
      </c>
      <c r="D99" s="23"/>
      <c r="E99" s="20">
        <v>0</v>
      </c>
      <c r="F99" s="20">
        <v>0</v>
      </c>
      <c r="G99" s="84">
        <v>0</v>
      </c>
    </row>
    <row r="100" spans="3:7" ht="16" customHeight="1" x14ac:dyDescent="0.3">
      <c r="C100" s="78" t="s">
        <v>241</v>
      </c>
      <c r="D100" s="33" t="s">
        <v>154</v>
      </c>
      <c r="E100" s="11">
        <v>345050</v>
      </c>
      <c r="F100" s="48">
        <v>324073</v>
      </c>
      <c r="G100" s="93">
        <v>324072.56300000002</v>
      </c>
    </row>
    <row r="101" spans="3:7" ht="16" customHeight="1" x14ac:dyDescent="0.3">
      <c r="C101" s="78" t="s">
        <v>242</v>
      </c>
      <c r="D101" s="33" t="s">
        <v>155</v>
      </c>
      <c r="E101" s="11">
        <v>70000</v>
      </c>
      <c r="F101" s="48">
        <v>0</v>
      </c>
      <c r="G101" s="93">
        <v>0</v>
      </c>
    </row>
    <row r="102" spans="3:7" ht="16" customHeight="1" x14ac:dyDescent="0.3">
      <c r="C102" s="139" t="s">
        <v>265</v>
      </c>
      <c r="D102" s="44" t="s">
        <v>156</v>
      </c>
      <c r="E102" s="45">
        <v>477266</v>
      </c>
      <c r="F102" s="51">
        <v>290644.99800000002</v>
      </c>
      <c r="G102" s="94">
        <v>290362.75699999998</v>
      </c>
    </row>
    <row r="103" spans="3:7" ht="16" customHeight="1" x14ac:dyDescent="0.3">
      <c r="C103" s="78" t="s">
        <v>266</v>
      </c>
      <c r="D103" s="17"/>
      <c r="E103" s="22">
        <v>350</v>
      </c>
      <c r="F103" s="52">
        <v>148.5</v>
      </c>
      <c r="G103" s="95">
        <v>67.331999999999994</v>
      </c>
    </row>
    <row r="104" spans="3:7" ht="16" customHeight="1" x14ac:dyDescent="0.3">
      <c r="C104" s="78" t="s">
        <v>264</v>
      </c>
      <c r="D104" s="34" t="s">
        <v>157</v>
      </c>
      <c r="E104" s="22">
        <v>0</v>
      </c>
      <c r="F104" s="52">
        <v>0</v>
      </c>
      <c r="G104" s="79">
        <v>0</v>
      </c>
    </row>
    <row r="105" spans="3:7" ht="16" customHeight="1" x14ac:dyDescent="0.3">
      <c r="C105" s="78" t="s">
        <v>276</v>
      </c>
      <c r="D105" s="17"/>
      <c r="E105" s="22">
        <v>1200</v>
      </c>
      <c r="F105" s="52">
        <v>29.55</v>
      </c>
      <c r="G105" s="95">
        <v>29.5</v>
      </c>
    </row>
    <row r="106" spans="3:7" ht="21.9" customHeight="1" x14ac:dyDescent="0.3">
      <c r="C106" s="91" t="s">
        <v>178</v>
      </c>
      <c r="D106" s="15" t="s">
        <v>214</v>
      </c>
      <c r="E106" s="16">
        <f>SUM(E107)</f>
        <v>153000</v>
      </c>
      <c r="F106" s="16">
        <f t="shared" ref="F106:G106" si="7">SUM(F107)</f>
        <v>34378.1</v>
      </c>
      <c r="G106" s="92">
        <f t="shared" si="7"/>
        <v>34378.1</v>
      </c>
    </row>
    <row r="107" spans="3:7" ht="21.05" customHeight="1" x14ac:dyDescent="0.3">
      <c r="C107" s="96" t="s">
        <v>135</v>
      </c>
      <c r="D107" s="133" t="s">
        <v>136</v>
      </c>
      <c r="E107" s="134">
        <v>153000</v>
      </c>
      <c r="F107" s="135">
        <v>34378.1</v>
      </c>
      <c r="G107" s="136">
        <v>34378.1</v>
      </c>
    </row>
    <row r="108" spans="3:7" ht="25.35" customHeight="1" x14ac:dyDescent="0.3">
      <c r="C108" s="103" t="s">
        <v>253</v>
      </c>
      <c r="D108" s="161" t="s">
        <v>243</v>
      </c>
      <c r="E108" s="42">
        <f>E111+E115+E109</f>
        <v>19917</v>
      </c>
      <c r="F108" s="42">
        <f>F109+F111+F115</f>
        <v>3277</v>
      </c>
      <c r="G108" s="104">
        <f>G109+G111+G115</f>
        <v>3189</v>
      </c>
    </row>
    <row r="109" spans="3:7" ht="14.4" customHeight="1" x14ac:dyDescent="0.3">
      <c r="C109" s="169" t="s">
        <v>274</v>
      </c>
      <c r="D109" s="170" t="s">
        <v>275</v>
      </c>
      <c r="E109" s="171">
        <f>E110</f>
        <v>5246</v>
      </c>
      <c r="F109" s="171">
        <f t="shared" ref="F109:G109" si="8">F110</f>
        <v>0</v>
      </c>
      <c r="G109" s="172">
        <f t="shared" si="8"/>
        <v>0</v>
      </c>
    </row>
    <row r="110" spans="3:7" ht="14.4" customHeight="1" x14ac:dyDescent="0.3">
      <c r="C110" s="105" t="s">
        <v>168</v>
      </c>
      <c r="D110" s="173" t="s">
        <v>275</v>
      </c>
      <c r="E110" s="43">
        <v>5246</v>
      </c>
      <c r="F110" s="43">
        <v>0</v>
      </c>
      <c r="G110" s="70">
        <v>0</v>
      </c>
    </row>
    <row r="111" spans="3:7" ht="16" customHeight="1" x14ac:dyDescent="0.3">
      <c r="C111" s="91"/>
      <c r="D111" s="15" t="s">
        <v>262</v>
      </c>
      <c r="E111" s="16">
        <f>E112+E113+E114</f>
        <v>6345</v>
      </c>
      <c r="F111" s="16">
        <f>F112+F113+F114</f>
        <v>1861</v>
      </c>
      <c r="G111" s="92">
        <f>G112+G113+G114</f>
        <v>1819.2860000000001</v>
      </c>
    </row>
    <row r="112" spans="3:7" ht="16" customHeight="1" x14ac:dyDescent="0.3">
      <c r="C112" s="101" t="s">
        <v>158</v>
      </c>
      <c r="D112" s="32" t="s">
        <v>244</v>
      </c>
      <c r="E112" s="31">
        <v>3450</v>
      </c>
      <c r="F112" s="53">
        <v>989.7</v>
      </c>
      <c r="G112" s="102">
        <v>967.61699999999996</v>
      </c>
    </row>
    <row r="113" spans="3:7" ht="16" customHeight="1" x14ac:dyDescent="0.3">
      <c r="C113" s="101" t="s">
        <v>161</v>
      </c>
      <c r="D113" s="32" t="s">
        <v>245</v>
      </c>
      <c r="E113" s="31">
        <v>2760</v>
      </c>
      <c r="F113" s="53">
        <v>790.4</v>
      </c>
      <c r="G113" s="102">
        <v>770.803</v>
      </c>
    </row>
    <row r="114" spans="3:7" ht="16" customHeight="1" x14ac:dyDescent="0.3">
      <c r="C114" s="101" t="s">
        <v>168</v>
      </c>
      <c r="D114" s="32" t="s">
        <v>246</v>
      </c>
      <c r="E114" s="31">
        <v>135</v>
      </c>
      <c r="F114" s="53">
        <v>80.900000000000006</v>
      </c>
      <c r="G114" s="102">
        <v>80.866</v>
      </c>
    </row>
    <row r="115" spans="3:7" ht="16" customHeight="1" x14ac:dyDescent="0.3">
      <c r="C115" s="97" t="s">
        <v>172</v>
      </c>
      <c r="D115" s="24" t="s">
        <v>267</v>
      </c>
      <c r="E115" s="25">
        <f>E116+E117+E118</f>
        <v>8326</v>
      </c>
      <c r="F115" s="25">
        <f>F116+F117+F118</f>
        <v>1416</v>
      </c>
      <c r="G115" s="98">
        <f>G116+G117+G118</f>
        <v>1369.7139999999999</v>
      </c>
    </row>
    <row r="116" spans="3:7" ht="16" customHeight="1" x14ac:dyDescent="0.3">
      <c r="C116" s="101" t="s">
        <v>158</v>
      </c>
      <c r="D116" s="32" t="s">
        <v>268</v>
      </c>
      <c r="E116" s="31">
        <v>3860</v>
      </c>
      <c r="F116" s="53">
        <v>662.75</v>
      </c>
      <c r="G116" s="102">
        <v>646.93100000000004</v>
      </c>
    </row>
    <row r="117" spans="3:7" ht="16" customHeight="1" x14ac:dyDescent="0.3">
      <c r="C117" s="101" t="s">
        <v>161</v>
      </c>
      <c r="D117" s="32" t="s">
        <v>269</v>
      </c>
      <c r="E117" s="31">
        <v>4226</v>
      </c>
      <c r="F117" s="53">
        <v>743.25</v>
      </c>
      <c r="G117" s="102">
        <v>719.25</v>
      </c>
    </row>
    <row r="118" spans="3:7" ht="16" customHeight="1" x14ac:dyDescent="0.3">
      <c r="C118" s="101" t="s">
        <v>168</v>
      </c>
      <c r="D118" s="32" t="s">
        <v>270</v>
      </c>
      <c r="E118" s="31">
        <v>240</v>
      </c>
      <c r="F118" s="53">
        <v>10</v>
      </c>
      <c r="G118" s="102">
        <v>3.5329999999999999</v>
      </c>
    </row>
    <row r="119" spans="3:7" ht="33" customHeight="1" x14ac:dyDescent="0.3">
      <c r="C119" s="89" t="s">
        <v>254</v>
      </c>
      <c r="D119" s="29">
        <v>58</v>
      </c>
      <c r="E119" s="14">
        <f>E121+E126+E134+E130</f>
        <v>28300</v>
      </c>
      <c r="F119" s="14">
        <f>F121+F126+F130+F134</f>
        <v>0</v>
      </c>
      <c r="G119" s="90">
        <f>G121+G126+G130+G134</f>
        <v>0</v>
      </c>
    </row>
    <row r="120" spans="3:7" ht="21.9" customHeight="1" x14ac:dyDescent="0.3">
      <c r="C120" s="149" t="s">
        <v>203</v>
      </c>
      <c r="D120" s="150" t="s">
        <v>200</v>
      </c>
      <c r="E120" s="151">
        <f>E121</f>
        <v>28300</v>
      </c>
      <c r="F120" s="151">
        <f t="shared" ref="F120:G120" si="9">F121</f>
        <v>0</v>
      </c>
      <c r="G120" s="152">
        <f t="shared" si="9"/>
        <v>0</v>
      </c>
    </row>
    <row r="121" spans="3:7" ht="20.3" customHeight="1" x14ac:dyDescent="0.3">
      <c r="C121" s="99" t="s">
        <v>137</v>
      </c>
      <c r="D121" s="116" t="s">
        <v>200</v>
      </c>
      <c r="E121" s="21">
        <f>SUM(E122:E124)</f>
        <v>28300</v>
      </c>
      <c r="F121" s="21">
        <f t="shared" ref="F121:G121" si="10">SUM(F122:F124)</f>
        <v>0</v>
      </c>
      <c r="G121" s="100">
        <f t="shared" si="10"/>
        <v>0</v>
      </c>
    </row>
    <row r="122" spans="3:7" ht="16" customHeight="1" x14ac:dyDescent="0.3">
      <c r="C122" s="101" t="s">
        <v>158</v>
      </c>
      <c r="D122" s="10" t="s">
        <v>163</v>
      </c>
      <c r="E122" s="11">
        <v>0</v>
      </c>
      <c r="F122" s="48">
        <v>0</v>
      </c>
      <c r="G122" s="79">
        <v>0</v>
      </c>
    </row>
    <row r="123" spans="3:7" ht="16" customHeight="1" x14ac:dyDescent="0.3">
      <c r="C123" s="101" t="s">
        <v>161</v>
      </c>
      <c r="D123" s="10" t="s">
        <v>162</v>
      </c>
      <c r="E123" s="11">
        <v>0</v>
      </c>
      <c r="F123" s="48">
        <v>0</v>
      </c>
      <c r="G123" s="79">
        <v>0</v>
      </c>
    </row>
    <row r="124" spans="3:7" ht="16" customHeight="1" x14ac:dyDescent="0.3">
      <c r="C124" s="101" t="s">
        <v>168</v>
      </c>
      <c r="D124" s="10" t="s">
        <v>164</v>
      </c>
      <c r="E124" s="11">
        <v>28300</v>
      </c>
      <c r="F124" s="48">
        <v>0</v>
      </c>
      <c r="G124" s="79">
        <v>0</v>
      </c>
    </row>
    <row r="125" spans="3:7" ht="17.850000000000001" hidden="1" customHeight="1" x14ac:dyDescent="0.3">
      <c r="C125" s="153" t="s">
        <v>248</v>
      </c>
      <c r="D125" s="154" t="s">
        <v>201</v>
      </c>
      <c r="E125" s="156">
        <f>E126</f>
        <v>0</v>
      </c>
      <c r="F125" s="156">
        <f t="shared" ref="F125:G125" si="11">F126</f>
        <v>0</v>
      </c>
      <c r="G125" s="160">
        <f t="shared" si="11"/>
        <v>0</v>
      </c>
    </row>
    <row r="126" spans="3:7" ht="18.45" hidden="1" customHeight="1" x14ac:dyDescent="0.3">
      <c r="C126" s="99" t="s">
        <v>247</v>
      </c>
      <c r="D126" s="140" t="s">
        <v>201</v>
      </c>
      <c r="E126" s="21">
        <f>E127+E128+E129</f>
        <v>0</v>
      </c>
      <c r="F126" s="21">
        <f>F127+F128+F129</f>
        <v>0</v>
      </c>
      <c r="G126" s="100">
        <f>G127+G128+G129</f>
        <v>0</v>
      </c>
    </row>
    <row r="127" spans="3:7" ht="16" hidden="1" customHeight="1" x14ac:dyDescent="0.3">
      <c r="C127" s="101" t="s">
        <v>158</v>
      </c>
      <c r="D127" s="32" t="s">
        <v>165</v>
      </c>
      <c r="E127" s="31"/>
      <c r="F127" s="53"/>
      <c r="G127" s="102"/>
    </row>
    <row r="128" spans="3:7" ht="16" hidden="1" customHeight="1" x14ac:dyDescent="0.3">
      <c r="C128" s="101" t="s">
        <v>161</v>
      </c>
      <c r="D128" s="32" t="s">
        <v>166</v>
      </c>
      <c r="E128" s="31"/>
      <c r="F128" s="53"/>
      <c r="G128" s="102"/>
    </row>
    <row r="129" spans="3:7" ht="16" hidden="1" customHeight="1" x14ac:dyDescent="0.3">
      <c r="C129" s="101" t="s">
        <v>168</v>
      </c>
      <c r="D129" s="32" t="s">
        <v>167</v>
      </c>
      <c r="E129" s="31"/>
      <c r="F129" s="53"/>
      <c r="G129" s="102"/>
    </row>
    <row r="130" spans="3:7" ht="24.2" hidden="1" customHeight="1" x14ac:dyDescent="0.3">
      <c r="C130" s="149" t="s">
        <v>263</v>
      </c>
      <c r="D130" s="155">
        <v>58.14</v>
      </c>
      <c r="E130" s="151">
        <f>E131+E132+E133</f>
        <v>0</v>
      </c>
      <c r="F130" s="151">
        <f t="shared" ref="F130:G130" si="12">F131+F132+F133</f>
        <v>0</v>
      </c>
      <c r="G130" s="152">
        <f t="shared" si="12"/>
        <v>0</v>
      </c>
    </row>
    <row r="131" spans="3:7" ht="16" hidden="1" customHeight="1" x14ac:dyDescent="0.3">
      <c r="C131" s="101" t="s">
        <v>158</v>
      </c>
      <c r="D131" s="32" t="s">
        <v>169</v>
      </c>
      <c r="E131" s="31"/>
      <c r="F131" s="53"/>
      <c r="G131" s="102"/>
    </row>
    <row r="132" spans="3:7" ht="16" hidden="1" customHeight="1" x14ac:dyDescent="0.3">
      <c r="C132" s="101" t="s">
        <v>161</v>
      </c>
      <c r="D132" s="32" t="s">
        <v>170</v>
      </c>
      <c r="E132" s="31"/>
      <c r="F132" s="53"/>
      <c r="G132" s="102"/>
    </row>
    <row r="133" spans="3:7" ht="16" hidden="1" customHeight="1" x14ac:dyDescent="0.3">
      <c r="C133" s="101" t="s">
        <v>168</v>
      </c>
      <c r="D133" s="32" t="s">
        <v>185</v>
      </c>
      <c r="E133" s="31"/>
      <c r="F133" s="53"/>
      <c r="G133" s="102"/>
    </row>
    <row r="134" spans="3:7" ht="27.65" hidden="1" customHeight="1" x14ac:dyDescent="0.3">
      <c r="C134" s="149" t="s">
        <v>249</v>
      </c>
      <c r="D134" s="155" t="s">
        <v>235</v>
      </c>
      <c r="E134" s="151">
        <f>E135+E136+E137</f>
        <v>0</v>
      </c>
      <c r="F134" s="151">
        <f t="shared" ref="F134:G134" si="13">F135+F136+F137</f>
        <v>0</v>
      </c>
      <c r="G134" s="152">
        <f t="shared" si="13"/>
        <v>0</v>
      </c>
    </row>
    <row r="135" spans="3:7" ht="16" hidden="1" customHeight="1" x14ac:dyDescent="0.3">
      <c r="C135" s="101" t="s">
        <v>158</v>
      </c>
      <c r="D135" s="32" t="s">
        <v>159</v>
      </c>
      <c r="E135" s="31"/>
      <c r="F135" s="53"/>
      <c r="G135" s="102"/>
    </row>
    <row r="136" spans="3:7" ht="16" hidden="1" customHeight="1" x14ac:dyDescent="0.3">
      <c r="C136" s="101" t="s">
        <v>161</v>
      </c>
      <c r="D136" s="32" t="s">
        <v>160</v>
      </c>
      <c r="E136" s="31"/>
      <c r="F136" s="53"/>
      <c r="G136" s="102"/>
    </row>
    <row r="137" spans="3:7" ht="16" hidden="1" customHeight="1" x14ac:dyDescent="0.3">
      <c r="C137" s="101" t="s">
        <v>168</v>
      </c>
      <c r="D137" s="32" t="s">
        <v>171</v>
      </c>
      <c r="E137" s="31"/>
      <c r="F137" s="53"/>
      <c r="G137" s="102"/>
    </row>
    <row r="138" spans="3:7" ht="22.5" customHeight="1" x14ac:dyDescent="0.3">
      <c r="C138" s="103" t="s">
        <v>204</v>
      </c>
      <c r="D138" s="28">
        <v>59</v>
      </c>
      <c r="E138" s="42">
        <f>E139+E140</f>
        <v>611</v>
      </c>
      <c r="F138" s="42">
        <f t="shared" ref="F138:G138" si="14">F139+F140</f>
        <v>100</v>
      </c>
      <c r="G138" s="104">
        <f t="shared" si="14"/>
        <v>62.865000000000002</v>
      </c>
    </row>
    <row r="139" spans="3:7" ht="17.850000000000001" customHeight="1" x14ac:dyDescent="0.3">
      <c r="C139" s="101" t="s">
        <v>205</v>
      </c>
      <c r="D139" s="58" t="s">
        <v>215</v>
      </c>
      <c r="E139" s="31">
        <v>401</v>
      </c>
      <c r="F139" s="53">
        <v>0</v>
      </c>
      <c r="G139" s="125">
        <v>0</v>
      </c>
    </row>
    <row r="140" spans="3:7" ht="21.45" customHeight="1" x14ac:dyDescent="0.3">
      <c r="C140" s="101" t="s">
        <v>206</v>
      </c>
      <c r="D140" s="58" t="s">
        <v>216</v>
      </c>
      <c r="E140" s="31">
        <v>210</v>
      </c>
      <c r="F140" s="53">
        <v>100</v>
      </c>
      <c r="G140" s="125">
        <v>62.865000000000002</v>
      </c>
    </row>
    <row r="141" spans="3:7" ht="29.95" customHeight="1" x14ac:dyDescent="0.3">
      <c r="C141" s="103" t="s">
        <v>255</v>
      </c>
      <c r="D141" s="28">
        <v>61</v>
      </c>
      <c r="E141" s="42">
        <f>E148+E151+E154+E142+E145</f>
        <v>115022</v>
      </c>
      <c r="F141" s="42">
        <f>F143+F147+F148+F151+F154+F144+F146</f>
        <v>500</v>
      </c>
      <c r="G141" s="104">
        <f t="shared" ref="G141" si="15">G143+G147+G148+G151+G154+G144+G146</f>
        <v>381.00799999999998</v>
      </c>
    </row>
    <row r="142" spans="3:7" ht="29.95" customHeight="1" x14ac:dyDescent="0.3">
      <c r="C142" s="164" t="s">
        <v>273</v>
      </c>
      <c r="D142" s="165">
        <v>61.01</v>
      </c>
      <c r="E142" s="166">
        <f>E143+E144</f>
        <v>6240</v>
      </c>
      <c r="F142" s="166">
        <f t="shared" ref="F142:G142" si="16">F143+F144</f>
        <v>500</v>
      </c>
      <c r="G142" s="174">
        <f t="shared" si="16"/>
        <v>381.00799999999998</v>
      </c>
    </row>
    <row r="143" spans="3:7" ht="17.149999999999999" customHeight="1" x14ac:dyDescent="0.3">
      <c r="C143" s="101" t="s">
        <v>228</v>
      </c>
      <c r="D143" s="32">
        <v>61.01</v>
      </c>
      <c r="E143" s="31">
        <v>6000</v>
      </c>
      <c r="F143" s="53">
        <v>500</v>
      </c>
      <c r="G143" s="125">
        <v>381.00799999999998</v>
      </c>
    </row>
    <row r="144" spans="3:7" ht="17.149999999999999" customHeight="1" x14ac:dyDescent="0.3">
      <c r="C144" s="101" t="s">
        <v>271</v>
      </c>
      <c r="D144" s="32">
        <v>61.01</v>
      </c>
      <c r="E144" s="31">
        <v>240</v>
      </c>
      <c r="F144" s="53">
        <v>0</v>
      </c>
      <c r="G144" s="125">
        <v>0</v>
      </c>
    </row>
    <row r="145" spans="3:7" ht="17.149999999999999" customHeight="1" x14ac:dyDescent="0.3">
      <c r="C145" s="167" t="s">
        <v>272</v>
      </c>
      <c r="D145" s="168">
        <v>61.03</v>
      </c>
      <c r="E145" s="166">
        <f>E146+E147</f>
        <v>646</v>
      </c>
      <c r="F145" s="166">
        <f t="shared" ref="F145:G145" si="17">F146+F147</f>
        <v>0</v>
      </c>
      <c r="G145" s="174">
        <f t="shared" si="17"/>
        <v>0</v>
      </c>
    </row>
    <row r="146" spans="3:7" ht="17.149999999999999" customHeight="1" x14ac:dyDescent="0.3">
      <c r="C146" s="101" t="s">
        <v>227</v>
      </c>
      <c r="D146" s="32">
        <v>61.03</v>
      </c>
      <c r="E146" s="31">
        <v>600</v>
      </c>
      <c r="F146" s="53">
        <v>0</v>
      </c>
      <c r="G146" s="125">
        <v>0</v>
      </c>
    </row>
    <row r="147" spans="3:7" ht="17.149999999999999" customHeight="1" x14ac:dyDescent="0.3">
      <c r="C147" s="101" t="s">
        <v>227</v>
      </c>
      <c r="D147" s="32" t="s">
        <v>217</v>
      </c>
      <c r="E147" s="31">
        <v>46</v>
      </c>
      <c r="F147" s="53">
        <v>0</v>
      </c>
      <c r="G147" s="125">
        <v>0</v>
      </c>
    </row>
    <row r="148" spans="3:7" ht="27.95" customHeight="1" x14ac:dyDescent="0.3">
      <c r="C148" s="107" t="s">
        <v>230</v>
      </c>
      <c r="D148" s="109" t="s">
        <v>218</v>
      </c>
      <c r="E148" s="108">
        <f>E149+E150</f>
        <v>83745</v>
      </c>
      <c r="F148" s="108">
        <f>F149+F150</f>
        <v>0</v>
      </c>
      <c r="G148" s="115">
        <f>G149+G150</f>
        <v>0</v>
      </c>
    </row>
    <row r="149" spans="3:7" ht="19.149999999999999" customHeight="1" x14ac:dyDescent="0.3">
      <c r="C149" s="101" t="s">
        <v>228</v>
      </c>
      <c r="D149" s="32" t="s">
        <v>219</v>
      </c>
      <c r="E149" s="31">
        <v>74745</v>
      </c>
      <c r="F149" s="53">
        <v>0</v>
      </c>
      <c r="G149" s="125">
        <v>0</v>
      </c>
    </row>
    <row r="150" spans="3:7" ht="19.149999999999999" customHeight="1" x14ac:dyDescent="0.3">
      <c r="C150" s="101" t="s">
        <v>227</v>
      </c>
      <c r="D150" s="32" t="s">
        <v>220</v>
      </c>
      <c r="E150" s="31">
        <v>9000</v>
      </c>
      <c r="F150" s="53">
        <v>0</v>
      </c>
      <c r="G150" s="125">
        <v>0</v>
      </c>
    </row>
    <row r="151" spans="3:7" ht="27.95" customHeight="1" x14ac:dyDescent="0.3">
      <c r="C151" s="107" t="s">
        <v>231</v>
      </c>
      <c r="D151" s="109" t="s">
        <v>221</v>
      </c>
      <c r="E151" s="108">
        <f>E152+E153</f>
        <v>13154</v>
      </c>
      <c r="F151" s="108">
        <f t="shared" ref="F151:G151" si="18">F152+F153</f>
        <v>0</v>
      </c>
      <c r="G151" s="115">
        <f t="shared" si="18"/>
        <v>0</v>
      </c>
    </row>
    <row r="152" spans="3:7" ht="19.149999999999999" customHeight="1" x14ac:dyDescent="0.3">
      <c r="C152" s="101" t="s">
        <v>228</v>
      </c>
      <c r="D152" s="32" t="s">
        <v>226</v>
      </c>
      <c r="E152" s="31">
        <v>12600</v>
      </c>
      <c r="F152" s="53">
        <v>0</v>
      </c>
      <c r="G152" s="125">
        <v>0</v>
      </c>
    </row>
    <row r="153" spans="3:7" ht="19.149999999999999" customHeight="1" x14ac:dyDescent="0.3">
      <c r="C153" s="101" t="s">
        <v>227</v>
      </c>
      <c r="D153" s="32" t="s">
        <v>222</v>
      </c>
      <c r="E153" s="31">
        <v>554</v>
      </c>
      <c r="F153" s="53">
        <v>0</v>
      </c>
      <c r="G153" s="125">
        <v>0</v>
      </c>
    </row>
    <row r="154" spans="3:7" ht="16" customHeight="1" x14ac:dyDescent="0.3">
      <c r="C154" s="107" t="s">
        <v>229</v>
      </c>
      <c r="D154" s="109" t="s">
        <v>223</v>
      </c>
      <c r="E154" s="108">
        <f>E155+E156</f>
        <v>11237</v>
      </c>
      <c r="F154" s="108">
        <f>F155+F156</f>
        <v>0</v>
      </c>
      <c r="G154" s="115">
        <f t="shared" ref="G154" si="19">G155+G156</f>
        <v>0</v>
      </c>
    </row>
    <row r="155" spans="3:7" ht="19.149999999999999" customHeight="1" x14ac:dyDescent="0.3">
      <c r="C155" s="101" t="s">
        <v>228</v>
      </c>
      <c r="D155" s="32" t="s">
        <v>224</v>
      </c>
      <c r="E155" s="31">
        <v>11022</v>
      </c>
      <c r="F155" s="53">
        <v>0</v>
      </c>
      <c r="G155" s="125">
        <v>0</v>
      </c>
    </row>
    <row r="156" spans="3:7" ht="19.149999999999999" customHeight="1" x14ac:dyDescent="0.3">
      <c r="C156" s="101" t="s">
        <v>227</v>
      </c>
      <c r="D156" s="32" t="s">
        <v>225</v>
      </c>
      <c r="E156" s="31">
        <v>215</v>
      </c>
      <c r="F156" s="53">
        <v>0</v>
      </c>
      <c r="G156" s="125">
        <v>0</v>
      </c>
    </row>
    <row r="157" spans="3:7" ht="19.149999999999999" customHeight="1" x14ac:dyDescent="0.3">
      <c r="C157" s="74" t="s">
        <v>256</v>
      </c>
      <c r="D157" s="18" t="s">
        <v>138</v>
      </c>
      <c r="E157" s="7">
        <f>E158</f>
        <v>1259</v>
      </c>
      <c r="F157" s="7">
        <f t="shared" ref="F157" si="20">F158</f>
        <v>10</v>
      </c>
      <c r="G157" s="75">
        <f>G158</f>
        <v>6.0010000000000003</v>
      </c>
    </row>
    <row r="158" spans="3:7" ht="19.149999999999999" customHeight="1" x14ac:dyDescent="0.3">
      <c r="C158" s="87" t="s">
        <v>257</v>
      </c>
      <c r="D158" s="18" t="s">
        <v>139</v>
      </c>
      <c r="E158" s="19">
        <f>E159+E163</f>
        <v>1259</v>
      </c>
      <c r="F158" s="132">
        <f t="shared" ref="F158" si="21">F159+F163</f>
        <v>10</v>
      </c>
      <c r="G158" s="138">
        <f>G159+G163</f>
        <v>6.0010000000000003</v>
      </c>
    </row>
    <row r="159" spans="3:7" ht="17.850000000000001" customHeight="1" x14ac:dyDescent="0.3">
      <c r="C159" s="121" t="s">
        <v>238</v>
      </c>
      <c r="D159" s="122" t="s">
        <v>140</v>
      </c>
      <c r="E159" s="127">
        <f>E160+E161+E162</f>
        <v>829</v>
      </c>
      <c r="F159" s="127">
        <f>F160+F161+F162</f>
        <v>10</v>
      </c>
      <c r="G159" s="137">
        <f>G160+G161+G162</f>
        <v>6.0010000000000003</v>
      </c>
    </row>
    <row r="160" spans="3:7" ht="19.149999999999999" customHeight="1" x14ac:dyDescent="0.3">
      <c r="C160" s="119" t="s">
        <v>237</v>
      </c>
      <c r="D160" s="120" t="s">
        <v>141</v>
      </c>
      <c r="E160" s="126">
        <v>9</v>
      </c>
      <c r="F160" s="126">
        <v>0</v>
      </c>
      <c r="G160" s="128">
        <v>0</v>
      </c>
    </row>
    <row r="161" spans="3:7" ht="19.149999999999999" customHeight="1" x14ac:dyDescent="0.3">
      <c r="C161" s="117" t="s">
        <v>179</v>
      </c>
      <c r="D161" s="12" t="s">
        <v>142</v>
      </c>
      <c r="E161" s="11">
        <v>405</v>
      </c>
      <c r="F161" s="129">
        <v>0</v>
      </c>
      <c r="G161" s="106">
        <v>0</v>
      </c>
    </row>
    <row r="162" spans="3:7" ht="19.149999999999999" customHeight="1" x14ac:dyDescent="0.3">
      <c r="C162" s="117" t="s">
        <v>143</v>
      </c>
      <c r="D162" s="12" t="s">
        <v>144</v>
      </c>
      <c r="E162" s="11">
        <v>415</v>
      </c>
      <c r="F162" s="129">
        <v>10</v>
      </c>
      <c r="G162" s="106">
        <v>6.0010000000000003</v>
      </c>
    </row>
    <row r="163" spans="3:7" ht="19.149999999999999" customHeight="1" thickBot="1" x14ac:dyDescent="0.35">
      <c r="C163" s="118" t="s">
        <v>180</v>
      </c>
      <c r="D163" s="114" t="s">
        <v>182</v>
      </c>
      <c r="E163" s="177">
        <v>430</v>
      </c>
      <c r="F163" s="130">
        <v>0</v>
      </c>
      <c r="G163" s="131">
        <v>0</v>
      </c>
    </row>
    <row r="164" spans="3:7" ht="23.9" customHeight="1" x14ac:dyDescent="0.3">
      <c r="C164" s="179" t="s">
        <v>258</v>
      </c>
      <c r="D164" s="185" t="s">
        <v>199</v>
      </c>
      <c r="E164" s="180"/>
      <c r="F164" s="181"/>
      <c r="G164" s="182"/>
    </row>
    <row r="165" spans="3:7" ht="17.3" customHeight="1" x14ac:dyDescent="0.3">
      <c r="C165" s="117"/>
      <c r="D165" s="23" t="s">
        <v>259</v>
      </c>
      <c r="E165" s="20"/>
      <c r="F165" s="20"/>
      <c r="G165" s="183">
        <v>-7.1319999999999997</v>
      </c>
    </row>
    <row r="166" spans="3:7" ht="17.3" customHeight="1" x14ac:dyDescent="0.3">
      <c r="C166" s="117"/>
      <c r="D166" s="23" t="s">
        <v>260</v>
      </c>
      <c r="E166" s="20"/>
      <c r="F166" s="20"/>
      <c r="G166" s="184">
        <v>-812.29300000000001</v>
      </c>
    </row>
    <row r="167" spans="3:7" ht="23.9" customHeight="1" thickBot="1" x14ac:dyDescent="0.35">
      <c r="C167" s="194" t="s">
        <v>261</v>
      </c>
      <c r="D167" s="111"/>
      <c r="E167" s="112"/>
      <c r="F167" s="113"/>
      <c r="G167" s="163">
        <f>G166+G165</f>
        <v>-819.42499999999995</v>
      </c>
    </row>
    <row r="168" spans="3:7" ht="17.850000000000001" hidden="1" customHeight="1" x14ac:dyDescent="0.3">
      <c r="C168" s="158" t="s">
        <v>229</v>
      </c>
      <c r="D168" s="57" t="s">
        <v>223</v>
      </c>
      <c r="E168" s="62">
        <f>E169+E170</f>
        <v>0</v>
      </c>
      <c r="F168" s="62">
        <f>F169+F170</f>
        <v>0</v>
      </c>
      <c r="G168" s="110">
        <f t="shared" ref="G168" si="22">G169+G170</f>
        <v>0</v>
      </c>
    </row>
    <row r="169" spans="3:7" ht="19.149999999999999" hidden="1" customHeight="1" x14ac:dyDescent="0.3">
      <c r="C169" s="101" t="s">
        <v>228</v>
      </c>
      <c r="D169" s="32" t="s">
        <v>224</v>
      </c>
      <c r="E169" s="31">
        <v>0</v>
      </c>
      <c r="F169" s="53">
        <v>0</v>
      </c>
      <c r="G169" s="125">
        <v>0</v>
      </c>
    </row>
    <row r="170" spans="3:7" ht="19.149999999999999" hidden="1" customHeight="1" thickBot="1" x14ac:dyDescent="0.35">
      <c r="C170" s="159" t="s">
        <v>227</v>
      </c>
      <c r="D170" s="145" t="s">
        <v>225</v>
      </c>
      <c r="E170" s="146">
        <v>0</v>
      </c>
      <c r="F170" s="147">
        <v>0</v>
      </c>
      <c r="G170" s="148">
        <v>0</v>
      </c>
    </row>
    <row r="171" spans="3:7" ht="16" customHeight="1" x14ac:dyDescent="0.3">
      <c r="C171" s="141"/>
      <c r="D171" s="142"/>
      <c r="E171" s="143"/>
      <c r="F171" s="143"/>
      <c r="G171" s="178"/>
    </row>
    <row r="172" spans="3:7" ht="20.9" customHeight="1" thickBot="1" x14ac:dyDescent="0.35">
      <c r="C172" s="61" t="s">
        <v>213</v>
      </c>
      <c r="G172" t="s">
        <v>210</v>
      </c>
    </row>
    <row r="173" spans="3:7" s="56" customFormat="1" ht="43.2" customHeight="1" thickBot="1" x14ac:dyDescent="0.25">
      <c r="C173" s="157" t="s">
        <v>198</v>
      </c>
      <c r="D173" s="59" t="s">
        <v>202</v>
      </c>
      <c r="E173" s="4" t="str">
        <f>E8</f>
        <v>BUGET 2025
Trim. I + II</v>
      </c>
      <c r="F173" s="4" t="str">
        <f>F8</f>
        <v>DESCHIDERI
APRILIE</v>
      </c>
      <c r="G173" s="63" t="str">
        <f>G8</f>
        <v>PLĂȚI
13.03  - 30.04.2025</v>
      </c>
    </row>
    <row r="174" spans="3:7" ht="15.55" customHeight="1" thickTop="1" thickBot="1" x14ac:dyDescent="0.35">
      <c r="C174" s="67" t="s">
        <v>183</v>
      </c>
      <c r="D174" s="36" t="s">
        <v>184</v>
      </c>
      <c r="E174" s="37">
        <v>1</v>
      </c>
      <c r="F174" s="47">
        <v>2</v>
      </c>
      <c r="G174" s="64">
        <v>3</v>
      </c>
    </row>
    <row r="175" spans="3:7" s="56" customFormat="1" ht="21.45" customHeight="1" x14ac:dyDescent="0.2">
      <c r="C175" s="186" t="s">
        <v>251</v>
      </c>
      <c r="D175" s="187" t="s">
        <v>211</v>
      </c>
      <c r="E175" s="188">
        <f>E176</f>
        <v>800</v>
      </c>
      <c r="F175" s="188">
        <f t="shared" ref="F175:G175" si="23">F176</f>
        <v>15</v>
      </c>
      <c r="G175" s="189">
        <f t="shared" si="23"/>
        <v>9.6379999999999999</v>
      </c>
    </row>
    <row r="176" spans="3:7" s="144" customFormat="1" ht="21.9" customHeight="1" x14ac:dyDescent="0.2">
      <c r="C176" s="105" t="s">
        <v>250</v>
      </c>
      <c r="D176" s="193">
        <v>55</v>
      </c>
      <c r="E176" s="43">
        <f>E177</f>
        <v>800</v>
      </c>
      <c r="F176" s="43">
        <f>F177</f>
        <v>15</v>
      </c>
      <c r="G176" s="70">
        <f>G177</f>
        <v>9.6379999999999999</v>
      </c>
    </row>
    <row r="177" spans="3:7" s="56" customFormat="1" ht="20.9" customHeight="1" thickBot="1" x14ac:dyDescent="0.25">
      <c r="C177" s="190" t="s">
        <v>252</v>
      </c>
      <c r="D177" s="162" t="s">
        <v>212</v>
      </c>
      <c r="E177" s="191">
        <v>800</v>
      </c>
      <c r="F177" s="191">
        <v>15</v>
      </c>
      <c r="G177" s="192">
        <v>9.6379999999999999</v>
      </c>
    </row>
  </sheetData>
  <mergeCells count="2">
    <mergeCell ref="C5:G5"/>
    <mergeCell ref="C6:G6"/>
  </mergeCells>
  <pageMargins left="0.11811023622047245" right="0.11811023622047245" top="0" bottom="0.35433070866141736" header="0.19685039370078741" footer="0.11811023622047245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aprilie ANC 2025</vt:lpstr>
      <vt:lpstr>'aprilie ANC 2025'!Print_Titles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Iuliana Luminița DINU</dc:creator>
  <cp:lastModifiedBy>Iuliana DINU</cp:lastModifiedBy>
  <cp:lastPrinted>2025-05-19T07:24:21Z</cp:lastPrinted>
  <dcterms:created xsi:type="dcterms:W3CDTF">2015-03-17T08:03:31Z</dcterms:created>
  <dcterms:modified xsi:type="dcterms:W3CDTF">2025-05-19T07:24:29Z</dcterms:modified>
</cp:coreProperties>
</file>