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iulie ANC 2025" sheetId="2" r:id="rId1"/>
  </sheets>
  <definedNames>
    <definedName name="_xlnm.Print_Titles" localSheetId="0">'iulie ANC 2025'!$13:$14</definedName>
  </definedNames>
  <calcPr calcId="162913"/>
</workbook>
</file>

<file path=xl/calcChain.xml><?xml version="1.0" encoding="utf-8"?>
<calcChain xmlns="http://schemas.openxmlformats.org/spreadsheetml/2006/main">
  <c r="E90" i="2" l="1"/>
  <c r="E109" i="2"/>
  <c r="H115" i="2" l="1"/>
  <c r="E158" i="2" l="1"/>
  <c r="F176" i="2" l="1"/>
  <c r="F175" i="2" s="1"/>
  <c r="F173" i="2"/>
  <c r="F168" i="2"/>
  <c r="F159" i="2"/>
  <c r="F158" i="2" s="1"/>
  <c r="F157" i="2" s="1"/>
  <c r="F154" i="2"/>
  <c r="F151" i="2"/>
  <c r="F148" i="2"/>
  <c r="F145" i="2"/>
  <c r="F142" i="2"/>
  <c r="F138" i="2"/>
  <c r="F134" i="2"/>
  <c r="F130" i="2"/>
  <c r="F126" i="2"/>
  <c r="F125" i="2"/>
  <c r="F121" i="2"/>
  <c r="F120" i="2" s="1"/>
  <c r="F115" i="2"/>
  <c r="F111" i="2"/>
  <c r="F109" i="2"/>
  <c r="F106" i="2"/>
  <c r="F98" i="2"/>
  <c r="F93" i="2"/>
  <c r="F82" i="2"/>
  <c r="F76" i="2" s="1"/>
  <c r="F67" i="2"/>
  <c r="F63" i="2"/>
  <c r="F48" i="2"/>
  <c r="F39" i="2"/>
  <c r="F36" i="2"/>
  <c r="F18" i="2"/>
  <c r="F13" i="2"/>
  <c r="F141" i="2" l="1"/>
  <c r="F108" i="2"/>
  <c r="F91" i="2"/>
  <c r="F90" i="2" s="1"/>
  <c r="F17" i="2"/>
  <c r="F47" i="2"/>
  <c r="F119" i="2"/>
  <c r="F16" i="2" l="1"/>
  <c r="F15" i="2" s="1"/>
  <c r="F10" i="2" s="1"/>
  <c r="E98" i="2"/>
  <c r="E93" i="2"/>
  <c r="E63" i="2"/>
  <c r="G115" i="2" l="1"/>
  <c r="E13" i="2" l="1"/>
  <c r="G98" i="2" l="1"/>
  <c r="H167" i="2" l="1"/>
  <c r="H98" i="2" l="1"/>
  <c r="G48" i="2" l="1"/>
  <c r="H106" i="2" l="1"/>
  <c r="H63" i="2"/>
  <c r="G63" i="2"/>
  <c r="E82" i="2" l="1"/>
  <c r="E76" i="2" s="1"/>
  <c r="G109" i="2" l="1"/>
  <c r="H109" i="2"/>
  <c r="H67" i="2" l="1"/>
  <c r="G145" i="2" l="1"/>
  <c r="H145" i="2"/>
  <c r="E145" i="2"/>
  <c r="G142" i="2"/>
  <c r="H142" i="2"/>
  <c r="E142" i="2"/>
  <c r="H159" i="2" l="1"/>
  <c r="G159" i="2"/>
  <c r="G106" i="2" l="1"/>
  <c r="H13" i="2" l="1"/>
  <c r="E48" i="2" l="1"/>
  <c r="G82" i="2" l="1"/>
  <c r="G76" i="2" s="1"/>
  <c r="H82" i="2"/>
  <c r="H76" i="2" s="1"/>
  <c r="H130" i="2" l="1"/>
  <c r="G130" i="2"/>
  <c r="E130" i="2"/>
  <c r="G176" i="2" l="1"/>
  <c r="H176" i="2"/>
  <c r="H48" i="2" l="1"/>
  <c r="H158" i="2" l="1"/>
  <c r="H157" i="2" s="1"/>
  <c r="E106" i="2" l="1"/>
  <c r="G134" i="2" l="1"/>
  <c r="H134" i="2"/>
  <c r="G67" i="2" l="1"/>
  <c r="G47" i="2" l="1"/>
  <c r="H168" i="2"/>
  <c r="G168" i="2"/>
  <c r="E168" i="2"/>
  <c r="H175" i="2"/>
  <c r="G175" i="2"/>
  <c r="E176" i="2"/>
  <c r="E175" i="2" s="1"/>
  <c r="E173" i="2" l="1"/>
  <c r="G173" i="2"/>
  <c r="H173" i="2"/>
  <c r="E115" i="2"/>
  <c r="H111" i="2"/>
  <c r="H108" i="2" s="1"/>
  <c r="G111" i="2"/>
  <c r="G108" i="2" s="1"/>
  <c r="E111" i="2"/>
  <c r="E108" i="2" s="1"/>
  <c r="G93" i="2" l="1"/>
  <c r="G91" i="2" s="1"/>
  <c r="G90" i="2" s="1"/>
  <c r="E36" i="2"/>
  <c r="H148" i="2" l="1"/>
  <c r="G158" i="2" l="1"/>
  <c r="E159" i="2"/>
  <c r="E157" i="2" l="1"/>
  <c r="G157" i="2"/>
  <c r="E39" i="2" l="1"/>
  <c r="E18" i="2" l="1"/>
  <c r="E17" i="2" s="1"/>
  <c r="G154" i="2"/>
  <c r="G148" i="2"/>
  <c r="H154" i="2"/>
  <c r="G151" i="2"/>
  <c r="H151" i="2"/>
  <c r="E148" i="2"/>
  <c r="E151" i="2"/>
  <c r="E154" i="2"/>
  <c r="G141" i="2" l="1"/>
  <c r="E141" i="2"/>
  <c r="H141" i="2"/>
  <c r="E134" i="2" l="1"/>
  <c r="H138" i="2"/>
  <c r="H93" i="2"/>
  <c r="H91" i="2" s="1"/>
  <c r="H90" i="2" l="1"/>
  <c r="H39" i="2"/>
  <c r="G39" i="2"/>
  <c r="G13" i="2" l="1"/>
  <c r="E91" i="2" l="1"/>
  <c r="H18" i="2" l="1"/>
  <c r="G18" i="2"/>
  <c r="G36" i="2" l="1"/>
  <c r="G17" i="2" s="1"/>
  <c r="H36" i="2"/>
  <c r="H17" i="2" s="1"/>
  <c r="G121" i="2"/>
  <c r="H121" i="2"/>
  <c r="G138" i="2"/>
  <c r="E138" i="2"/>
  <c r="H120" i="2" l="1"/>
  <c r="G120" i="2"/>
  <c r="H47" i="2" l="1"/>
  <c r="G126" i="2" l="1"/>
  <c r="G119" i="2" s="1"/>
  <c r="G16" i="2" l="1"/>
  <c r="G15" i="2" s="1"/>
  <c r="G10" i="2" s="1"/>
  <c r="G125" i="2"/>
  <c r="H126" i="2" l="1"/>
  <c r="H119" i="2" s="1"/>
  <c r="H16" i="2" s="1"/>
  <c r="E126" i="2"/>
  <c r="E125" i="2" s="1"/>
  <c r="H15" i="2" l="1"/>
  <c r="H10" i="2" s="1"/>
  <c r="H125" i="2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<sst xmlns="http://schemas.openxmlformats.org/spreadsheetml/2006/main" count="322" uniqueCount="283">
  <si>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</si>
  <si>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</si>
  <si>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</si>
  <si>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</si>
  <si>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</si>
  <si>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</si>
  <si>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</si>
  <si>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</si>
  <si>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</si>
  <si>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</si>
  <si>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</si>
  <si>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</si>
  <si>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</si>
  <si>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</si>
  <si>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</si>
  <si>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</si>
  <si>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</si>
  <si>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</si>
  <si>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</si>
  <si>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</si>
  <si>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</si>
  <si>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</si>
  <si>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</si>
  <si>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</si>
  <si>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</si>
  <si>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</si>
  <si>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</si>
  <si>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</si>
  <si>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</si>
  <si>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</si>
  <si>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</si>
  <si>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</si>
  <si>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</si>
  <si>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</si>
  <si>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</si>
  <si>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</si>
  <si>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</si>
  <si>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</si>
  <si>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</si>
  <si>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</si>
  <si>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</si>
  <si>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</si>
  <si>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</si>
  <si>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</si>
  <si>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</si>
  <si>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</si>
  <si>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</si>
  <si>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</si>
  <si>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</si>
  <si>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</si>
  <si>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</si>
  <si>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</si>
  <si>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</si>
  <si>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</si>
  <si>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</si>
  <si>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</si>
  <si>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</si>
  <si>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</si>
  <si>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</si>
  <si>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</si>
  <si>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</si>
  <si>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</si>
  <si>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</si>
  <si>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</si>
  <si>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</si>
  <si>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</si>
  <si>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</si>
  <si>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</si>
  <si>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</si>
  <si>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</si>
  <si>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</si>
  <si>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</si>
  <si>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</si>
  <si>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</si>
  <si>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</si>
  <si>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</si>
  <si>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</si>
  <si>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</si>
  <si>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</si>
  <si>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</si>
  <si>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</si>
  <si>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</si>
  <si>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</si>
  <si>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</si>
  <si>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</si>
  <si>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</si>
  <si>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</si>
  <si>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</si>
  <si>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</si>
  <si>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</si>
  <si>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</si>
  <si>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</si>
  <si>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</si>
  <si>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</si>
  <si>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</si>
  <si>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</si>
  <si>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</si>
  <si>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</si>
  <si>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</si>
  <si>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</si>
  <si>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</si>
  <si>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</si>
  <si>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</si>
  <si>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</si>
  <si>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</si>
  <si>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</si>
  <si>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</si>
  <si>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</si>
  <si>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</si>
  <si>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</si>
  <si>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</si>
  <si>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</si>
  <si>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</si>
  <si>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</si>
  <si>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</si>
  <si>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</si>
  <si>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</si>
  <si>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</si>
  <si>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</si>
  <si>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</si>
  <si>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</si>
  <si>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</si>
  <si>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</si>
  <si>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</si>
  <si>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</si>
  <si>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</si>
  <si>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</si>
  <si>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</si>
  <si>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</si>
  <si>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</si>
  <si>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</si>
  <si>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</si>
  <si>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</si>
  <si>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</si>
  <si>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</si>
  <si>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</si>
  <si>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</si>
  <si>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</si>
  <si>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</si>
  <si>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</si>
  <si>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</si>
  <si>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</si>
  <si>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</si>
  <si>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</si>
  <si>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</si>
  <si>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</si>
  <si>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</si>
  <si>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</si>
  <si>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</si>
  <si>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</si>
  <si>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</si>
  <si>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</si>
  <si>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</si>
  <si>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</si>
  <si>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</si>
  <si>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</si>
  <si>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</si>
  <si>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</si>
  <si>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</si>
  <si>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</si>
  <si>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</si>
  <si>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</si>
  <si>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</si>
  <si>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</si>
  <si>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</si>
  <si>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</si>
  <si>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</si>
  <si>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</si>
  <si>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</si>
  <si>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</si>
  <si>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</si>
  <si>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</si>
  <si>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</si>
  <si>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</si>
  <si>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</si>
  <si>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</si>
  <si>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</si>
  <si>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</si>
  <si>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</si>
  <si>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</si>
  <si>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</si>
  <si>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</si>
  <si>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</si>
  <si>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</si>
  <si>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</si>
  <si>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</si>
  <si>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</si>
  <si>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</si>
  <si>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</si>
  <si>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</si>
  <si>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</si>
  <si>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</si>
  <si>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</si>
  <si>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</si>
  <si>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</si>
  <si>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</si>
  <si>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</si>
  <si>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</si>
  <si>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</si>
  <si>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</si>
  <si>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</si>
  <si>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</si>
  <si>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</si>
  <si>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</si>
  <si>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</si>
  <si>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</si>
  <si>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</si>
  <si>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</si>
  <si>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</si>
  <si>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</si>
  <si>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</si>
  <si>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</si>
  <si>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</si>
  <si>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</si>
  <si>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</si>
  <si>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</si>
  <si>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</si>
  <si>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</si>
  <si>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</si>
  <si>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</si>
  <si>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</si>
  <si>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</si>
  <si>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</si>
  <si>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</si>
  <si>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</si>
  <si>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</si>
  <si>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</si>
  <si>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</si>
  <si>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</si>
  <si>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</si>
  <si>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</si>
  <si>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</si>
  <si>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</si>
  <si>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</si>
  <si>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</si>
  <si>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</si>
  <si>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</si>
  <si>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</si>
  <si>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</si>
  <si>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</si>
  <si>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</si>
  <si>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</si>
  <si>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</si>
  <si>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</si>
  <si>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</si>
  <si>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</si>
  <si>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</si>
  <si>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</si>
  <si>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</si>
  <si>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</si>
  <si>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</si>
  <si>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</si>
  <si>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</si>
  <si>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</si>
  <si>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</si>
  <si>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</si>
  <si>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</si>
  <si>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</si>
  <si>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</si>
  <si>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</si>
  <si>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</si>
  <si>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</si>
  <si>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</si>
  <si>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</si>
  <si>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</si>
  <si>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</si>
  <si>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</si>
  <si>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</si>
  <si>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</si>
  <si>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</si>
  <si>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</si>
  <si>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</si>
  <si>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</si>
  <si>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Granturi</t>
  </si>
  <si>
    <t>BUGET 
2025</t>
  </si>
  <si>
    <t>Transferuri din bugetul de stat către beneficiari inst. publice finanțate parțial sau integral din VP pentru derularea proiectelor din PNRR</t>
  </si>
  <si>
    <t>DESCHIDERI
ianuarie-iulie</t>
  </si>
  <si>
    <t>TOTAL  PLĂȚI
01.01 - 31.07.2025</t>
  </si>
  <si>
    <t>BUGET 2025
Trim. I + II +III</t>
  </si>
  <si>
    <t>BUGETUL PE ANUL 2025
ŞI PLĂŢILE PENTRU PERIOADA 01 ianuarie - 31 iulie 2025</t>
  </si>
  <si>
    <t>PROGRAMUL DE COOPERARE ELVETIANO-ROMAN VIZÂND REDUCEREA DISPARITATILOR ECONOMICE ȘI SOCIALE 
ÎN CADRUL UE</t>
  </si>
  <si>
    <t>56.25</t>
  </si>
  <si>
    <t>56.25.01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</si>
</sst>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99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8" xfId="2" applyFont="1" applyFill="1" applyBorder="1" applyAlignment="1">
      <alignment horizontal="center" vertical="center" wrapText="1"/>
    </xf>
    <xf numFmtId="0" fontId="4" fillId="7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4" xfId="3" applyNumberFormat="1" applyFont="1" applyFill="1" applyBorder="1" applyAlignment="1">
      <alignment horizontal="right" vertical="center"/>
    </xf>
    <xf numFmtId="0" fontId="4" fillId="2" borderId="15" xfId="2" applyFont="1" applyFill="1" applyBorder="1" applyAlignment="1">
      <alignment horizontal="center" vertical="center" wrapText="1"/>
    </xf>
    <xf numFmtId="0" fontId="4" fillId="7" borderId="16" xfId="2" applyFont="1" applyFill="1" applyBorder="1" applyAlignment="1">
      <alignment horizontal="center" vertical="center" wrapText="1"/>
    </xf>
    <xf numFmtId="3" fontId="7" fillId="0" borderId="17" xfId="3" applyNumberFormat="1" applyFont="1" applyFill="1" applyBorder="1" applyAlignment="1">
      <alignment horizontal="right" vertical="center"/>
    </xf>
    <xf numFmtId="3" fontId="8" fillId="0" borderId="17" xfId="3" applyNumberFormat="1" applyFont="1" applyFill="1" applyBorder="1" applyAlignment="1">
      <alignment horizontal="right" vertical="center"/>
    </xf>
    <xf numFmtId="3" fontId="8" fillId="4" borderId="17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7" xfId="3" applyNumberFormat="1" applyFont="1" applyFill="1" applyBorder="1" applyAlignment="1">
      <alignment horizontal="right" vertical="center"/>
    </xf>
    <xf numFmtId="3" fontId="10" fillId="0" borderId="17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3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0" xfId="1" applyNumberFormat="1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23" fillId="0" borderId="0" xfId="0" applyFont="1"/>
    <xf numFmtId="3" fontId="8" fillId="0" borderId="14" xfId="1" applyNumberFormat="1" applyFont="1" applyFill="1" applyBorder="1" applyAlignment="1">
      <alignment horizontal="right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7" borderId="26" xfId="2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8" fillId="0" borderId="28" xfId="1" applyFont="1" applyBorder="1" applyAlignment="1">
      <alignment vertical="center"/>
    </xf>
    <xf numFmtId="3" fontId="8" fillId="0" borderId="29" xfId="1" applyNumberFormat="1" applyFont="1" applyFill="1" applyBorder="1" applyAlignment="1">
      <alignment horizontal="right" vertical="center" wrapText="1"/>
    </xf>
    <xf numFmtId="49" fontId="5" fillId="3" borderId="31" xfId="1" applyNumberFormat="1" applyFont="1" applyFill="1" applyBorder="1" applyAlignment="1">
      <alignment horizontal="left" vertical="center" wrapText="1"/>
    </xf>
    <xf numFmtId="49" fontId="5" fillId="0" borderId="35" xfId="3" applyNumberFormat="1" applyFont="1" applyFill="1" applyBorder="1" applyAlignment="1">
      <alignment horizontal="left" vertical="center" wrapText="1"/>
    </xf>
    <xf numFmtId="3" fontId="5" fillId="0" borderId="29" xfId="3" applyNumberFormat="1" applyFont="1" applyFill="1" applyBorder="1" applyAlignment="1">
      <alignment horizontal="right" vertical="center"/>
    </xf>
    <xf numFmtId="49" fontId="6" fillId="4" borderId="35" xfId="3" applyNumberFormat="1" applyFont="1" applyFill="1" applyBorder="1" applyAlignment="1">
      <alignment horizontal="left" vertical="center" wrapText="1"/>
    </xf>
    <xf numFmtId="3" fontId="5" fillId="4" borderId="29" xfId="3" applyNumberFormat="1" applyFont="1" applyFill="1" applyBorder="1" applyAlignment="1">
      <alignment horizontal="right" vertical="center"/>
    </xf>
    <xf numFmtId="49" fontId="5" fillId="5" borderId="35" xfId="3" applyNumberFormat="1" applyFont="1" applyFill="1" applyBorder="1" applyAlignment="1">
      <alignment horizontal="left" vertical="center" wrapText="1"/>
    </xf>
    <xf numFmtId="3" fontId="5" fillId="5" borderId="29" xfId="3" applyNumberFormat="1" applyFont="1" applyFill="1" applyBorder="1" applyAlignment="1">
      <alignment horizontal="right" vertical="center"/>
    </xf>
    <xf numFmtId="49" fontId="7" fillId="0" borderId="35" xfId="3" applyNumberFormat="1" applyFont="1" applyFill="1" applyBorder="1" applyAlignment="1">
      <alignment horizontal="left" vertical="center" wrapText="1"/>
    </xf>
    <xf numFmtId="3" fontId="14" fillId="0" borderId="29" xfId="0" applyNumberFormat="1" applyFont="1" applyBorder="1" applyAlignment="1">
      <alignment vertical="center"/>
    </xf>
    <xf numFmtId="3" fontId="14" fillId="0" borderId="29" xfId="3" applyNumberFormat="1" applyFont="1" applyFill="1" applyBorder="1" applyAlignment="1">
      <alignment horizontal="right" vertical="center"/>
    </xf>
    <xf numFmtId="3" fontId="7" fillId="0" borderId="29" xfId="3" applyNumberFormat="1" applyFont="1" applyFill="1" applyBorder="1" applyAlignment="1">
      <alignment horizontal="right" vertical="center"/>
    </xf>
    <xf numFmtId="49" fontId="7" fillId="0" borderId="36" xfId="3" applyNumberFormat="1" applyFont="1" applyFill="1" applyBorder="1" applyAlignment="1">
      <alignment horizontal="left" vertical="center" wrapText="1"/>
    </xf>
    <xf numFmtId="3" fontId="13" fillId="0" borderId="29" xfId="3" applyNumberFormat="1" applyFont="1" applyFill="1" applyBorder="1" applyAlignment="1">
      <alignment horizontal="right" vertical="center"/>
    </xf>
    <xf numFmtId="3" fontId="8" fillId="0" borderId="29" xfId="3" applyNumberFormat="1" applyFont="1" applyFill="1" applyBorder="1" applyAlignment="1">
      <alignment horizontal="right" vertical="center"/>
    </xf>
    <xf numFmtId="49" fontId="8" fillId="0" borderId="35" xfId="3" applyNumberFormat="1" applyFont="1" applyFill="1" applyBorder="1" applyAlignment="1">
      <alignment horizontal="left" vertical="center" wrapText="1"/>
    </xf>
    <xf numFmtId="3" fontId="15" fillId="0" borderId="29" xfId="0" applyNumberFormat="1" applyFont="1" applyBorder="1" applyAlignment="1">
      <alignment vertical="center"/>
    </xf>
    <xf numFmtId="49" fontId="9" fillId="4" borderId="35" xfId="3" applyNumberFormat="1" applyFont="1" applyFill="1" applyBorder="1" applyAlignment="1">
      <alignment horizontal="left" vertical="center" wrapText="1"/>
    </xf>
    <xf numFmtId="3" fontId="13" fillId="4" borderId="29" xfId="0" applyNumberFormat="1" applyFont="1" applyFill="1" applyBorder="1" applyAlignment="1">
      <alignment vertical="center"/>
    </xf>
    <xf numFmtId="49" fontId="6" fillId="4" borderId="35" xfId="1" applyNumberFormat="1" applyFont="1" applyFill="1" applyBorder="1" applyAlignment="1">
      <alignment horizontal="left" vertical="center" wrapText="1"/>
    </xf>
    <xf numFmtId="3" fontId="5" fillId="4" borderId="29" xfId="1" applyNumberFormat="1" applyFont="1" applyFill="1" applyBorder="1" applyAlignment="1">
      <alignment horizontal="right" vertical="center" wrapText="1"/>
    </xf>
    <xf numFmtId="49" fontId="5" fillId="5" borderId="35" xfId="1" applyNumberFormat="1" applyFont="1" applyFill="1" applyBorder="1" applyAlignment="1">
      <alignment horizontal="left" vertical="center" wrapText="1"/>
    </xf>
    <xf numFmtId="3" fontId="5" fillId="5" borderId="29" xfId="1" applyNumberFormat="1" applyFont="1" applyFill="1" applyBorder="1" applyAlignment="1">
      <alignment horizontal="right" vertical="center" wrapText="1"/>
    </xf>
    <xf numFmtId="3" fontId="14" fillId="0" borderId="29" xfId="0" applyNumberFormat="1" applyFont="1" applyFill="1" applyBorder="1" applyAlignment="1">
      <alignment vertical="center"/>
    </xf>
    <xf numFmtId="3" fontId="10" fillId="0" borderId="37" xfId="3" applyNumberFormat="1" applyFont="1" applyFill="1" applyBorder="1" applyAlignment="1">
      <alignment horizontal="right" vertical="center"/>
    </xf>
    <xf numFmtId="3" fontId="21" fillId="0" borderId="29" xfId="0" applyNumberFormat="1" applyFont="1" applyBorder="1" applyAlignment="1">
      <alignment vertical="center"/>
    </xf>
    <xf numFmtId="49" fontId="8" fillId="6" borderId="35" xfId="1" applyNumberFormat="1" applyFont="1" applyFill="1" applyBorder="1" applyAlignment="1">
      <alignment horizontal="left" vertical="center" wrapText="1"/>
    </xf>
    <xf numFmtId="49" fontId="5" fillId="2" borderId="35" xfId="1" applyNumberFormat="1" applyFont="1" applyFill="1" applyBorder="1" applyAlignment="1">
      <alignment horizontal="left" vertical="center" wrapText="1"/>
    </xf>
    <xf numFmtId="49" fontId="5" fillId="0" borderId="35" xfId="1" applyNumberFormat="1" applyFont="1" applyFill="1" applyBorder="1" applyAlignment="1">
      <alignment horizontal="left" vertical="center" wrapText="1"/>
    </xf>
    <xf numFmtId="3" fontId="5" fillId="0" borderId="29" xfId="1" applyNumberFormat="1" applyFont="1" applyFill="1" applyBorder="1" applyAlignment="1">
      <alignment horizontal="right" vertical="center" wrapText="1"/>
    </xf>
    <xf numFmtId="49" fontId="10" fillId="0" borderId="35" xfId="1" applyNumberFormat="1" applyFont="1" applyFill="1" applyBorder="1" applyAlignment="1">
      <alignment horizontal="left" vertical="center" wrapText="1"/>
    </xf>
    <xf numFmtId="3" fontId="14" fillId="0" borderId="29" xfId="1" applyNumberFormat="1" applyFont="1" applyBorder="1" applyAlignment="1">
      <alignment horizontal="right" vertical="center"/>
    </xf>
    <xf numFmtId="49" fontId="9" fillId="4" borderId="35" xfId="1" applyNumberFormat="1" applyFont="1" applyFill="1" applyBorder="1" applyAlignment="1">
      <alignment horizontal="left" vertical="center" wrapText="1"/>
    </xf>
    <xf numFmtId="3" fontId="8" fillId="4" borderId="29" xfId="1" applyNumberFormat="1" applyFont="1" applyFill="1" applyBorder="1" applyAlignment="1">
      <alignment horizontal="right" vertical="center" wrapText="1"/>
    </xf>
    <xf numFmtId="49" fontId="9" fillId="0" borderId="35" xfId="1" applyNumberFormat="1" applyFont="1" applyFill="1" applyBorder="1" applyAlignment="1">
      <alignment horizontal="left" vertical="center" wrapText="1"/>
    </xf>
    <xf numFmtId="3" fontId="14" fillId="0" borderId="29" xfId="0" applyNumberFormat="1" applyFont="1" applyBorder="1" applyAlignment="1">
      <alignment horizontal="right" vertical="center"/>
    </xf>
    <xf numFmtId="49" fontId="9" fillId="9" borderId="35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7" xfId="1" applyNumberFormat="1" applyFont="1" applyFill="1" applyBorder="1" applyAlignment="1">
      <alignment horizontal="right" vertical="center" wrapText="1"/>
    </xf>
    <xf numFmtId="4" fontId="8" fillId="7" borderId="40" xfId="2" applyNumberFormat="1" applyFont="1" applyFill="1" applyBorder="1" applyAlignment="1">
      <alignment horizontal="center" vertical="center"/>
    </xf>
    <xf numFmtId="3" fontId="15" fillId="7" borderId="41" xfId="0" applyNumberFormat="1" applyFont="1" applyFill="1" applyBorder="1" applyAlignment="1">
      <alignment vertical="center"/>
    </xf>
    <xf numFmtId="3" fontId="15" fillId="7" borderId="42" xfId="0" applyNumberFormat="1" applyFont="1" applyFill="1" applyBorder="1" applyAlignment="1">
      <alignment vertical="center"/>
    </xf>
    <xf numFmtId="49" fontId="8" fillId="0" borderId="6" xfId="3" applyNumberFormat="1" applyFont="1" applyFill="1" applyBorder="1" applyAlignment="1">
      <alignment horizontal="center" vertical="center"/>
    </xf>
    <xf numFmtId="3" fontId="8" fillId="9" borderId="29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2" xfId="3" applyNumberFormat="1" applyFont="1" applyFill="1" applyBorder="1" applyAlignment="1">
      <alignment horizontal="left" vertical="center" wrapText="1"/>
    </xf>
    <xf numFmtId="49" fontId="7" fillId="0" borderId="33" xfId="3" applyNumberFormat="1" applyFont="1" applyFill="1" applyBorder="1" applyAlignment="1">
      <alignment horizontal="left" vertical="center" wrapText="1"/>
    </xf>
    <xf numFmtId="0" fontId="10" fillId="0" borderId="35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7" xfId="0" applyNumberFormat="1" applyFont="1" applyBorder="1" applyAlignment="1">
      <alignment vertical="center"/>
    </xf>
    <xf numFmtId="3" fontId="21" fillId="0" borderId="29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29" xfId="0" applyNumberFormat="1" applyFont="1" applyFill="1" applyBorder="1" applyAlignment="1">
      <alignment horizontal="right" vertical="center" wrapText="1"/>
    </xf>
    <xf numFmtId="3" fontId="15" fillId="0" borderId="34" xfId="0" applyNumberFormat="1" applyFont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7" xfId="1" applyNumberFormat="1" applyFont="1" applyFill="1" applyBorder="1" applyAlignment="1">
      <alignment horizontal="right" vertical="center" wrapText="1"/>
    </xf>
    <xf numFmtId="3" fontId="21" fillId="0" borderId="29" xfId="1" applyNumberFormat="1" applyFont="1" applyBorder="1" applyAlignment="1">
      <alignment vertical="center"/>
    </xf>
    <xf numFmtId="3" fontId="8" fillId="2" borderId="29" xfId="2" applyNumberFormat="1" applyFont="1" applyFill="1" applyBorder="1" applyAlignment="1">
      <alignment horizontal="right" vertical="center" wrapText="1"/>
    </xf>
    <xf numFmtId="3" fontId="8" fillId="4" borderId="29" xfId="3" applyNumberFormat="1" applyFont="1" applyFill="1" applyBorder="1" applyAlignment="1">
      <alignment horizontal="right" vertical="center"/>
    </xf>
    <xf numFmtId="49" fontId="10" fillId="0" borderId="36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6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19" xfId="1" applyNumberFormat="1" applyFont="1" applyFill="1" applyBorder="1" applyAlignment="1">
      <alignment horizontal="right" vertical="center" wrapText="1"/>
    </xf>
    <xf numFmtId="3" fontId="21" fillId="0" borderId="34" xfId="1" applyNumberFormat="1" applyFont="1" applyFill="1" applyBorder="1" applyAlignment="1">
      <alignment horizontal="right" vertical="center"/>
    </xf>
    <xf numFmtId="49" fontId="5" fillId="10" borderId="35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29" xfId="1" applyNumberFormat="1" applyFont="1" applyFill="1" applyBorder="1" applyAlignment="1">
      <alignment horizontal="right" vertical="center" wrapText="1"/>
    </xf>
    <xf numFmtId="49" fontId="8" fillId="10" borderId="35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38" xfId="1" applyNumberFormat="1" applyFont="1" applyFill="1" applyBorder="1" applyAlignment="1" applyProtection="1">
      <alignment horizontal="center" vertical="center" wrapText="1"/>
    </xf>
    <xf numFmtId="49" fontId="9" fillId="0" borderId="36" xfId="1" applyNumberFormat="1" applyFont="1" applyFill="1" applyBorder="1" applyAlignment="1">
      <alignment horizontal="left" vertical="center" wrapText="1"/>
    </xf>
    <xf numFmtId="49" fontId="10" fillId="0" borderId="44" xfId="1" applyNumberFormat="1" applyFont="1" applyFill="1" applyBorder="1" applyAlignment="1">
      <alignment horizontal="left" vertical="center" wrapText="1"/>
    </xf>
    <xf numFmtId="3" fontId="8" fillId="10" borderId="29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0" xfId="3" applyNumberFormat="1" applyFont="1" applyFill="1" applyBorder="1" applyAlignment="1">
      <alignment horizontal="center" vertical="center"/>
    </xf>
    <xf numFmtId="3" fontId="26" fillId="7" borderId="43" xfId="0" applyNumberFormat="1" applyFont="1" applyFill="1" applyBorder="1" applyAlignment="1">
      <alignment vertical="center"/>
    </xf>
    <xf numFmtId="49" fontId="9" fillId="2" borderId="35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5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5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29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29" xfId="1" applyNumberFormat="1" applyFont="1" applyFill="1" applyBorder="1" applyAlignment="1">
      <alignment horizontal="right" vertical="center" wrapText="1"/>
    </xf>
    <xf numFmtId="3" fontId="15" fillId="0" borderId="47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48" xfId="1" applyNumberFormat="1" applyFont="1" applyFill="1" applyBorder="1" applyAlignment="1">
      <alignment horizontal="right" vertical="center"/>
    </xf>
    <xf numFmtId="49" fontId="8" fillId="5" borderId="49" xfId="3" applyNumberFormat="1" applyFont="1" applyFill="1" applyBorder="1" applyAlignment="1">
      <alignment horizontal="left" vertical="center" wrapText="1"/>
    </xf>
    <xf numFmtId="3" fontId="8" fillId="5" borderId="21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6" xfId="0" applyNumberFormat="1" applyFont="1" applyFill="1" applyBorder="1" applyAlignment="1">
      <alignment horizontal="right" vertical="center"/>
    </xf>
    <xf numFmtId="164" fontId="15" fillId="0" borderId="29" xfId="0" applyNumberFormat="1" applyFont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49" fontId="8" fillId="5" borderId="20" xfId="3" applyNumberFormat="1" applyFont="1" applyFill="1" applyBorder="1" applyAlignment="1">
      <alignment horizontal="center" vertical="center"/>
    </xf>
    <xf numFmtId="49" fontId="8" fillId="8" borderId="38" xfId="1" applyNumberFormat="1" applyFont="1" applyFill="1" applyBorder="1" applyAlignment="1">
      <alignment horizontal="left" vertical="center" wrapText="1"/>
    </xf>
    <xf numFmtId="49" fontId="8" fillId="8" borderId="20" xfId="1" applyNumberFormat="1" applyFont="1" applyFill="1" applyBorder="1" applyAlignment="1">
      <alignment horizontal="center" vertical="center"/>
    </xf>
    <xf numFmtId="3" fontId="8" fillId="8" borderId="22" xfId="1" applyNumberFormat="1" applyFont="1" applyFill="1" applyBorder="1" applyAlignment="1">
      <alignment horizontal="right" vertical="center" wrapText="1"/>
    </xf>
    <xf numFmtId="3" fontId="8" fillId="8" borderId="30" xfId="1" applyNumberFormat="1" applyFont="1" applyFill="1" applyBorder="1" applyAlignment="1">
      <alignment horizontal="right" vertical="center" wrapText="1"/>
    </xf>
    <xf numFmtId="49" fontId="8" fillId="0" borderId="39" xfId="3" applyNumberFormat="1" applyFont="1" applyFill="1" applyBorder="1" applyAlignment="1">
      <alignment horizontal="left" vertical="center" wrapText="1"/>
    </xf>
    <xf numFmtId="3" fontId="10" fillId="0" borderId="41" xfId="3" applyNumberFormat="1" applyFont="1" applyFill="1" applyBorder="1" applyAlignment="1">
      <alignment horizontal="right" vertical="center"/>
    </xf>
    <xf numFmtId="3" fontId="10" fillId="0" borderId="43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5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0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5" fillId="2" borderId="29" xfId="1" applyNumberFormat="1" applyFont="1" applyFill="1" applyBorder="1" applyAlignment="1">
      <alignment horizontal="right" vertical="center" wrapText="1"/>
    </xf>
    <xf numFmtId="3" fontId="8" fillId="0" borderId="19" xfId="3" applyNumberFormat="1" applyFont="1" applyFill="1" applyBorder="1" applyAlignment="1">
      <alignment horizontal="right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4</xdr:col>
      <xdr:colOff>428380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7"/>
  <sheetViews>
    <sheetView tabSelected="1" topLeftCell="B54" zoomScale="130" zoomScaleNormal="130" workbookViewId="0">
      <selection activeCell="K81" sqref="K81"/>
    </sheetView>
  </sheetViews>
  <sheetFormatPr defaultRowHeight="14.4" x14ac:dyDescent="0.3"/>
  <cols>
    <col min="1" max="1" width="1.59765625" hidden="1" customWidth="1"/>
    <col min="2" max="2" width="2.8984375" customWidth="1"/>
    <col min="3" max="3" width="53" customWidth="1"/>
    <col min="4" max="4" width="12.09765625" customWidth="1"/>
    <col min="5" max="6" width="11.09765625" customWidth="1"/>
    <col min="7" max="7" width="14.3984375" customWidth="1"/>
    <col min="8" max="8" width="15.3984375" customWidth="1"/>
    <col min="10" max="10" width="12.796875" bestFit="1" customWidth="1"/>
    <col min="11" max="11" width="15" customWidth="1"/>
  </cols>
  <sheetData>
    <row r="3" spans="3:11" ht="17.850000000000001" x14ac:dyDescent="0.35">
      <c r="C3" s="41"/>
    </row>
    <row r="4" spans="3:11" ht="21.9" customHeight="1" x14ac:dyDescent="0.3"/>
    <row r="5" spans="3:11" ht="23.2" customHeight="1" x14ac:dyDescent="0.3">
      <c r="C5" s="194"/>
      <c r="D5" s="194"/>
      <c r="E5" s="194"/>
      <c r="F5" s="194"/>
      <c r="G5" s="194"/>
      <c r="H5" s="194"/>
    </row>
    <row r="6" spans="3:11" ht="36.75" customHeight="1" x14ac:dyDescent="0.3">
      <c r="C6" s="195" t="s">
        <v>279</v>
      </c>
      <c r="D6" s="196"/>
      <c r="E6" s="196"/>
      <c r="F6" s="196"/>
      <c r="G6" s="196"/>
      <c r="H6" s="196"/>
    </row>
    <row r="7" spans="3:11" ht="29.4" customHeight="1" thickBot="1" x14ac:dyDescent="0.35">
      <c r="C7" s="2"/>
      <c r="D7" s="3"/>
      <c r="H7" s="54" t="s">
        <v>181</v>
      </c>
    </row>
    <row r="8" spans="3:11" ht="45.8" customHeight="1" thickBot="1" x14ac:dyDescent="0.35">
      <c r="C8" s="65" t="s">
        <v>1</v>
      </c>
      <c r="D8" s="35" t="s">
        <v>2</v>
      </c>
      <c r="E8" s="4" t="s">
        <v>274</v>
      </c>
      <c r="F8" s="4" t="s">
        <v>278</v>
      </c>
      <c r="G8" s="46" t="s">
        <v>276</v>
      </c>
      <c r="H8" s="66" t="s">
        <v>277</v>
      </c>
    </row>
    <row r="9" spans="3:11" ht="17.3" customHeight="1" thickTop="1" thickBot="1" x14ac:dyDescent="0.35">
      <c r="C9" s="67" t="s">
        <v>183</v>
      </c>
      <c r="D9" s="36" t="s">
        <v>184</v>
      </c>
      <c r="E9" s="37">
        <v>1</v>
      </c>
      <c r="F9" s="37">
        <v>2</v>
      </c>
      <c r="G9" s="47">
        <v>3</v>
      </c>
      <c r="H9" s="68">
        <v>4</v>
      </c>
    </row>
    <row r="10" spans="3:11" ht="27.8" customHeight="1" thickBot="1" x14ac:dyDescent="0.35">
      <c r="C10" s="69" t="s">
        <v>3</v>
      </c>
      <c r="D10" s="60" t="s">
        <v>209</v>
      </c>
      <c r="E10" s="55">
        <f>E15+E175</f>
        <v>2143343</v>
      </c>
      <c r="F10" s="55">
        <f>F15+F175</f>
        <v>1699951</v>
      </c>
      <c r="G10" s="55">
        <f t="shared" ref="G10:H10" si="0">G15+G175</f>
        <v>1268870.2</v>
      </c>
      <c r="H10" s="171">
        <f t="shared" si="0"/>
        <v>1193857.077</v>
      </c>
    </row>
    <row r="11" spans="3:11" ht="21.75" customHeight="1" thickTop="1" x14ac:dyDescent="0.3">
      <c r="C11" s="1"/>
      <c r="D11" s="3"/>
      <c r="H11" s="30"/>
    </row>
    <row r="12" spans="3:11" ht="21.75" customHeight="1" thickBot="1" x14ac:dyDescent="0.35">
      <c r="C12" s="40" t="s">
        <v>0</v>
      </c>
      <c r="D12" s="3"/>
      <c r="H12" s="30" t="s">
        <v>181</v>
      </c>
    </row>
    <row r="13" spans="3:11" ht="45.8" customHeight="1" thickBot="1" x14ac:dyDescent="0.35">
      <c r="C13" s="65" t="s">
        <v>1</v>
      </c>
      <c r="D13" s="35" t="s">
        <v>2</v>
      </c>
      <c r="E13" s="4" t="str">
        <f>E8</f>
        <v>BUGET 
2025</v>
      </c>
      <c r="F13" s="4" t="str">
        <f>F8</f>
        <v>BUGET 2025
Trim. I + II +III</v>
      </c>
      <c r="G13" s="46" t="str">
        <f>G8</f>
        <v>DESCHIDERI
ianuarie-iulie</v>
      </c>
      <c r="H13" s="66" t="str">
        <f>H8</f>
        <v>TOTAL  PLĂȚI
01.01 - 31.07.2025</v>
      </c>
    </row>
    <row r="14" spans="3:11" ht="17.3" customHeight="1" thickTop="1" thickBot="1" x14ac:dyDescent="0.35">
      <c r="C14" s="67" t="s">
        <v>183</v>
      </c>
      <c r="D14" s="36" t="s">
        <v>184</v>
      </c>
      <c r="E14" s="37">
        <v>1</v>
      </c>
      <c r="F14" s="37">
        <v>1</v>
      </c>
      <c r="G14" s="47">
        <v>2</v>
      </c>
      <c r="H14" s="64">
        <v>3</v>
      </c>
    </row>
    <row r="15" spans="3:11" ht="20.3" customHeight="1" x14ac:dyDescent="0.3">
      <c r="C15" s="71" t="s">
        <v>3</v>
      </c>
      <c r="D15" s="38" t="s">
        <v>4</v>
      </c>
      <c r="E15" s="39">
        <f>E16+E157</f>
        <v>2141843</v>
      </c>
      <c r="F15" s="39">
        <f>F16+F157</f>
        <v>1699151</v>
      </c>
      <c r="G15" s="39">
        <f t="shared" ref="G15" si="1">G16+G157</f>
        <v>1268790.3810000001</v>
      </c>
      <c r="H15" s="192">
        <f>H16+H157</f>
        <v>1193807.061</v>
      </c>
      <c r="J15" s="191"/>
      <c r="K15" s="190"/>
    </row>
    <row r="16" spans="3:11" ht="21.9" customHeight="1" x14ac:dyDescent="0.3">
      <c r="C16" s="72" t="s">
        <v>235</v>
      </c>
      <c r="D16" s="5" t="s">
        <v>5</v>
      </c>
      <c r="E16" s="6">
        <f>E17+E47+E90+E108+E119+E138+E141</f>
        <v>2139943</v>
      </c>
      <c r="F16" s="6">
        <f>F17+F47+F90+F108+F119+F138+F141</f>
        <v>1697433</v>
      </c>
      <c r="G16" s="6">
        <f>G17+G47+G90+G108+G119+G138+G141</f>
        <v>1268432.243</v>
      </c>
      <c r="H16" s="73">
        <f>H17+H47+H90+H108+H119+H138+H141</f>
        <v>1193452.9210000001</v>
      </c>
    </row>
    <row r="17" spans="3:8" ht="21.9" customHeight="1" x14ac:dyDescent="0.3">
      <c r="C17" s="74" t="s">
        <v>6</v>
      </c>
      <c r="D17" s="26">
        <v>10</v>
      </c>
      <c r="E17" s="7">
        <f>E18+E36+E39</f>
        <v>34835</v>
      </c>
      <c r="F17" s="7">
        <f>F18+F36+F39</f>
        <v>26315</v>
      </c>
      <c r="G17" s="7">
        <f t="shared" ref="G17" si="2">G18+G36+G39</f>
        <v>14429.014999999999</v>
      </c>
      <c r="H17" s="75">
        <f>H18+H36+H39</f>
        <v>13908.424999999999</v>
      </c>
    </row>
    <row r="18" spans="3:8" ht="20.3" customHeight="1" x14ac:dyDescent="0.3">
      <c r="C18" s="76" t="s">
        <v>173</v>
      </c>
      <c r="D18" s="8" t="s">
        <v>233</v>
      </c>
      <c r="E18" s="9">
        <f>E19+E23+E24+E28+E31+E33+E35+E34+E32</f>
        <v>33810</v>
      </c>
      <c r="F18" s="9">
        <f>F19+F23+F24+F28+F31+F33+F35+F34+F32</f>
        <v>25530</v>
      </c>
      <c r="G18" s="9">
        <f>G19+G20++G21+G22+G23+G24+G25+G26+G27+G28+G29+G30+G31+G32+G33+G35+G34</f>
        <v>13884.016</v>
      </c>
      <c r="H18" s="77">
        <f>H19+H20++H21+H22+H23+H24+H25+H26+H27+H28+H29+H30+H31+H32+H33+H35+H34</f>
        <v>13506.615</v>
      </c>
    </row>
    <row r="19" spans="3:8" ht="16" customHeight="1" x14ac:dyDescent="0.3">
      <c r="C19" s="78" t="s">
        <v>7</v>
      </c>
      <c r="D19" s="10" t="s">
        <v>8</v>
      </c>
      <c r="E19" s="11">
        <v>30770</v>
      </c>
      <c r="F19" s="11">
        <v>23120</v>
      </c>
      <c r="G19" s="48">
        <v>12104.016</v>
      </c>
      <c r="H19" s="79">
        <v>12081.948</v>
      </c>
    </row>
    <row r="20" spans="3:8" ht="16" hidden="1" customHeight="1" x14ac:dyDescent="0.3">
      <c r="C20" s="78" t="s">
        <v>9</v>
      </c>
      <c r="D20" s="10" t="s">
        <v>10</v>
      </c>
      <c r="E20" s="11"/>
      <c r="F20" s="11"/>
      <c r="G20" s="48"/>
      <c r="H20" s="79"/>
    </row>
    <row r="21" spans="3:8" ht="16" hidden="1" customHeight="1" x14ac:dyDescent="0.3">
      <c r="C21" s="78" t="s">
        <v>11</v>
      </c>
      <c r="D21" s="10" t="s">
        <v>12</v>
      </c>
      <c r="E21" s="11"/>
      <c r="F21" s="11"/>
      <c r="G21" s="48"/>
      <c r="H21" s="79"/>
    </row>
    <row r="22" spans="3:8" ht="16" hidden="1" customHeight="1" x14ac:dyDescent="0.3">
      <c r="C22" s="78" t="s">
        <v>13</v>
      </c>
      <c r="D22" s="10" t="s">
        <v>14</v>
      </c>
      <c r="E22" s="11"/>
      <c r="F22" s="11"/>
      <c r="G22" s="48"/>
      <c r="H22" s="79"/>
    </row>
    <row r="23" spans="3:8" ht="16" customHeight="1" x14ac:dyDescent="0.3">
      <c r="C23" s="78" t="s">
        <v>15</v>
      </c>
      <c r="D23" s="10" t="s">
        <v>16</v>
      </c>
      <c r="E23" s="11">
        <v>2000</v>
      </c>
      <c r="F23" s="11">
        <v>1610</v>
      </c>
      <c r="G23" s="48">
        <v>1220</v>
      </c>
      <c r="H23" s="79">
        <v>1088.213</v>
      </c>
    </row>
    <row r="24" spans="3:8" ht="16" customHeight="1" x14ac:dyDescent="0.3">
      <c r="C24" s="78" t="s">
        <v>17</v>
      </c>
      <c r="D24" s="10" t="s">
        <v>18</v>
      </c>
      <c r="E24" s="11">
        <v>140</v>
      </c>
      <c r="F24" s="11">
        <v>110</v>
      </c>
      <c r="G24" s="48">
        <v>80</v>
      </c>
      <c r="H24" s="79">
        <v>72.887</v>
      </c>
    </row>
    <row r="25" spans="3:8" ht="16" hidden="1" customHeight="1" x14ac:dyDescent="0.3">
      <c r="C25" s="78" t="s">
        <v>19</v>
      </c>
      <c r="D25" s="10" t="s">
        <v>20</v>
      </c>
      <c r="E25" s="11"/>
      <c r="F25" s="11"/>
      <c r="G25" s="48"/>
      <c r="H25" s="79"/>
    </row>
    <row r="26" spans="3:8" ht="16" hidden="1" customHeight="1" x14ac:dyDescent="0.3">
      <c r="C26" s="78" t="s">
        <v>21</v>
      </c>
      <c r="D26" s="10" t="s">
        <v>22</v>
      </c>
      <c r="E26" s="11"/>
      <c r="F26" s="11"/>
      <c r="G26" s="48"/>
      <c r="H26" s="79"/>
    </row>
    <row r="27" spans="3:8" ht="16" hidden="1" customHeight="1" x14ac:dyDescent="0.3">
      <c r="C27" s="78" t="s">
        <v>23</v>
      </c>
      <c r="D27" s="10" t="s">
        <v>24</v>
      </c>
      <c r="E27" s="11"/>
      <c r="F27" s="11"/>
      <c r="G27" s="48"/>
      <c r="H27" s="79"/>
    </row>
    <row r="28" spans="3:8" ht="16" hidden="1" customHeight="1" x14ac:dyDescent="0.3">
      <c r="C28" s="78" t="s">
        <v>25</v>
      </c>
      <c r="D28" s="10" t="s">
        <v>26</v>
      </c>
      <c r="E28" s="11"/>
      <c r="F28" s="11"/>
      <c r="G28" s="48"/>
      <c r="H28" s="79"/>
    </row>
    <row r="29" spans="3:8" ht="16" hidden="1" customHeight="1" x14ac:dyDescent="0.3">
      <c r="C29" s="78" t="s">
        <v>27</v>
      </c>
      <c r="D29" s="10" t="s">
        <v>28</v>
      </c>
      <c r="E29" s="11"/>
      <c r="F29" s="11"/>
      <c r="G29" s="48"/>
      <c r="H29" s="79"/>
    </row>
    <row r="30" spans="3:8" ht="16" hidden="1" customHeight="1" x14ac:dyDescent="0.3">
      <c r="C30" s="78" t="s">
        <v>29</v>
      </c>
      <c r="D30" s="10" t="s">
        <v>30</v>
      </c>
      <c r="E30" s="11"/>
      <c r="F30" s="11"/>
      <c r="G30" s="48"/>
      <c r="H30" s="79"/>
    </row>
    <row r="31" spans="3:8" ht="16" customHeight="1" x14ac:dyDescent="0.3">
      <c r="C31" s="78" t="s">
        <v>31</v>
      </c>
      <c r="D31" s="10" t="s">
        <v>32</v>
      </c>
      <c r="E31" s="11">
        <v>50</v>
      </c>
      <c r="F31" s="11">
        <v>40</v>
      </c>
      <c r="G31" s="48">
        <v>30</v>
      </c>
      <c r="H31" s="80">
        <v>8.0410000000000004</v>
      </c>
    </row>
    <row r="32" spans="3:8" ht="16" hidden="1" customHeight="1" x14ac:dyDescent="0.3">
      <c r="C32" s="78" t="s">
        <v>33</v>
      </c>
      <c r="D32" s="10" t="s">
        <v>34</v>
      </c>
      <c r="E32" s="11"/>
      <c r="F32" s="11"/>
      <c r="G32" s="48"/>
      <c r="H32" s="79"/>
    </row>
    <row r="33" spans="3:8" ht="16" hidden="1" customHeight="1" x14ac:dyDescent="0.3">
      <c r="C33" s="78" t="s">
        <v>35</v>
      </c>
      <c r="D33" s="10" t="s">
        <v>36</v>
      </c>
      <c r="E33" s="11"/>
      <c r="F33" s="11"/>
      <c r="G33" s="48"/>
      <c r="H33" s="79"/>
    </row>
    <row r="34" spans="3:8" ht="16" customHeight="1" x14ac:dyDescent="0.3">
      <c r="C34" s="78" t="s">
        <v>194</v>
      </c>
      <c r="D34" s="10" t="s">
        <v>195</v>
      </c>
      <c r="E34" s="11">
        <v>540</v>
      </c>
      <c r="F34" s="11">
        <v>420</v>
      </c>
      <c r="G34" s="48">
        <v>300</v>
      </c>
      <c r="H34" s="79">
        <v>163.86</v>
      </c>
    </row>
    <row r="35" spans="3:8" ht="16" customHeight="1" x14ac:dyDescent="0.3">
      <c r="C35" s="78" t="s">
        <v>37</v>
      </c>
      <c r="D35" s="10" t="s">
        <v>38</v>
      </c>
      <c r="E35" s="11">
        <v>310</v>
      </c>
      <c r="F35" s="11">
        <v>230</v>
      </c>
      <c r="G35" s="48">
        <v>150</v>
      </c>
      <c r="H35" s="79">
        <v>91.665999999999997</v>
      </c>
    </row>
    <row r="36" spans="3:8" ht="16" customHeight="1" x14ac:dyDescent="0.3">
      <c r="C36" s="76" t="s">
        <v>174</v>
      </c>
      <c r="D36" s="8" t="s">
        <v>39</v>
      </c>
      <c r="E36" s="9">
        <f>E37+E38</f>
        <v>200</v>
      </c>
      <c r="F36" s="9">
        <f>F37+F38</f>
        <v>160</v>
      </c>
      <c r="G36" s="9">
        <f t="shared" ref="G36:H36" si="3">G37+G38</f>
        <v>119.999</v>
      </c>
      <c r="H36" s="77">
        <f t="shared" si="3"/>
        <v>100.812</v>
      </c>
    </row>
    <row r="37" spans="3:8" ht="16" customHeight="1" x14ac:dyDescent="0.3">
      <c r="C37" s="78" t="s">
        <v>40</v>
      </c>
      <c r="D37" s="12" t="s">
        <v>41</v>
      </c>
      <c r="E37" s="11">
        <v>200</v>
      </c>
      <c r="F37" s="11">
        <v>160</v>
      </c>
      <c r="G37" s="48">
        <v>119.999</v>
      </c>
      <c r="H37" s="79">
        <v>100.812</v>
      </c>
    </row>
    <row r="38" spans="3:8" ht="16" customHeight="1" x14ac:dyDescent="0.3">
      <c r="C38" s="78" t="s">
        <v>189</v>
      </c>
      <c r="D38" s="12" t="s">
        <v>188</v>
      </c>
      <c r="E38" s="11">
        <v>0</v>
      </c>
      <c r="F38" s="11">
        <v>0</v>
      </c>
      <c r="G38" s="48">
        <v>0</v>
      </c>
      <c r="H38" s="79">
        <v>0</v>
      </c>
    </row>
    <row r="39" spans="3:8" ht="16" customHeight="1" x14ac:dyDescent="0.3">
      <c r="C39" s="76" t="s">
        <v>175</v>
      </c>
      <c r="D39" s="8" t="s">
        <v>42</v>
      </c>
      <c r="E39" s="9">
        <f>E40+E41+E42+E43+E44+E45+E46</f>
        <v>825</v>
      </c>
      <c r="F39" s="9">
        <f>F40+F41+F42+F43+F44+F45+F46</f>
        <v>625</v>
      </c>
      <c r="G39" s="9">
        <f>G40+G41+G42+G43+G44+G45+G46</f>
        <v>425</v>
      </c>
      <c r="H39" s="77">
        <f>H40+H41+H42+H43+H44+H45+H46</f>
        <v>300.99799999999999</v>
      </c>
    </row>
    <row r="40" spans="3:8" ht="16" hidden="1" customHeight="1" x14ac:dyDescent="0.3">
      <c r="C40" s="78" t="s">
        <v>43</v>
      </c>
      <c r="D40" s="10" t="s">
        <v>44</v>
      </c>
      <c r="E40" s="11">
        <v>0</v>
      </c>
      <c r="F40" s="11">
        <v>0</v>
      </c>
      <c r="G40" s="48">
        <v>0</v>
      </c>
      <c r="H40" s="79">
        <v>0</v>
      </c>
    </row>
    <row r="41" spans="3:8" ht="16" hidden="1" customHeight="1" x14ac:dyDescent="0.3">
      <c r="C41" s="78" t="s">
        <v>45</v>
      </c>
      <c r="D41" s="10" t="s">
        <v>46</v>
      </c>
      <c r="E41" s="11">
        <v>0</v>
      </c>
      <c r="F41" s="11">
        <v>0</v>
      </c>
      <c r="G41" s="48">
        <v>0</v>
      </c>
      <c r="H41" s="79">
        <v>0</v>
      </c>
    </row>
    <row r="42" spans="3:8" ht="16" hidden="1" customHeight="1" x14ac:dyDescent="0.3">
      <c r="C42" s="78" t="s">
        <v>47</v>
      </c>
      <c r="D42" s="10" t="s">
        <v>48</v>
      </c>
      <c r="E42" s="11">
        <v>0</v>
      </c>
      <c r="F42" s="11">
        <v>0</v>
      </c>
      <c r="G42" s="48">
        <v>0</v>
      </c>
      <c r="H42" s="79">
        <v>0</v>
      </c>
    </row>
    <row r="43" spans="3:8" ht="16" hidden="1" customHeight="1" x14ac:dyDescent="0.3">
      <c r="C43" s="78" t="s">
        <v>49</v>
      </c>
      <c r="D43" s="12" t="s">
        <v>50</v>
      </c>
      <c r="E43" s="11">
        <v>0</v>
      </c>
      <c r="F43" s="11">
        <v>0</v>
      </c>
      <c r="G43" s="48">
        <v>0</v>
      </c>
      <c r="H43" s="79">
        <v>0</v>
      </c>
    </row>
    <row r="44" spans="3:8" ht="16" hidden="1" customHeight="1" x14ac:dyDescent="0.3">
      <c r="C44" s="78" t="s">
        <v>51</v>
      </c>
      <c r="D44" s="10" t="s">
        <v>52</v>
      </c>
      <c r="E44" s="11">
        <v>0</v>
      </c>
      <c r="F44" s="11">
        <v>0</v>
      </c>
      <c r="G44" s="48">
        <v>0</v>
      </c>
      <c r="H44" s="79">
        <v>0</v>
      </c>
    </row>
    <row r="45" spans="3:8" ht="16" customHeight="1" x14ac:dyDescent="0.3">
      <c r="C45" s="78" t="s">
        <v>193</v>
      </c>
      <c r="D45" s="10" t="s">
        <v>191</v>
      </c>
      <c r="E45" s="11">
        <v>825</v>
      </c>
      <c r="F45" s="11">
        <v>625</v>
      </c>
      <c r="G45" s="48">
        <v>425</v>
      </c>
      <c r="H45" s="79">
        <v>300.99799999999999</v>
      </c>
    </row>
    <row r="46" spans="3:8" ht="16" hidden="1" customHeight="1" x14ac:dyDescent="0.3">
      <c r="C46" s="78" t="s">
        <v>190</v>
      </c>
      <c r="D46" s="10" t="s">
        <v>192</v>
      </c>
      <c r="E46" s="11">
        <v>0</v>
      </c>
      <c r="F46" s="11">
        <v>0</v>
      </c>
      <c r="G46" s="48">
        <v>0</v>
      </c>
      <c r="H46" s="79">
        <v>0</v>
      </c>
    </row>
    <row r="47" spans="3:8" ht="21.9" customHeight="1" x14ac:dyDescent="0.3">
      <c r="C47" s="74" t="s">
        <v>176</v>
      </c>
      <c r="D47" s="27" t="s">
        <v>53</v>
      </c>
      <c r="E47" s="7">
        <f>E48+E59+E60+E63+E67+E70+E71+E72+E73+E74+E75+E76</f>
        <v>7800</v>
      </c>
      <c r="F47" s="7">
        <f>F48+F59+F60+F63+F67+F70+F71+F72+F73+F74+F75+F76</f>
        <v>6050</v>
      </c>
      <c r="G47" s="7">
        <f>G48+G59+G60+G63+G67+G70+G71+G72+G73+G74+G75+G76</f>
        <v>4021.1329999999998</v>
      </c>
      <c r="H47" s="75">
        <f>H48+H59+H60+H63+H67+H70+H71+H72+H73+H74+H75+H76</f>
        <v>3581.0260000000007</v>
      </c>
    </row>
    <row r="48" spans="3:8" ht="16" customHeight="1" x14ac:dyDescent="0.3">
      <c r="C48" s="78" t="s">
        <v>54</v>
      </c>
      <c r="D48" s="17" t="s">
        <v>55</v>
      </c>
      <c r="E48" s="11">
        <f>E49+E50+E51+E52+E53+E54+E55+E56+E57+E58</f>
        <v>5719</v>
      </c>
      <c r="F48" s="11">
        <f>F49+F50+F51+F52+F53+F54+F55+F56+F57+F58</f>
        <v>4433</v>
      </c>
      <c r="G48" s="11">
        <f>G49+G50+G51+G52+G53+G54+G55+G56+G57+G58</f>
        <v>3444.6329999999998</v>
      </c>
      <c r="H48" s="81">
        <f>H49+H50+H51+H52+H53+H54+H55+H56+H57+H58</f>
        <v>3087.1950000000002</v>
      </c>
    </row>
    <row r="49" spans="3:8" ht="16" customHeight="1" x14ac:dyDescent="0.3">
      <c r="C49" s="78" t="s">
        <v>56</v>
      </c>
      <c r="D49" s="10" t="s">
        <v>57</v>
      </c>
      <c r="E49" s="11">
        <v>98</v>
      </c>
      <c r="F49" s="11">
        <v>93</v>
      </c>
      <c r="G49" s="48">
        <v>88</v>
      </c>
      <c r="H49" s="79">
        <v>82.399000000000001</v>
      </c>
    </row>
    <row r="50" spans="3:8" ht="16" hidden="1" customHeight="1" x14ac:dyDescent="0.3">
      <c r="C50" s="78" t="s">
        <v>58</v>
      </c>
      <c r="D50" s="10" t="s">
        <v>59</v>
      </c>
      <c r="E50" s="11"/>
      <c r="F50" s="11"/>
      <c r="G50" s="48"/>
      <c r="H50" s="79"/>
    </row>
    <row r="51" spans="3:8" ht="16" customHeight="1" x14ac:dyDescent="0.3">
      <c r="C51" s="78" t="s">
        <v>60</v>
      </c>
      <c r="D51" s="10" t="s">
        <v>61</v>
      </c>
      <c r="E51" s="11">
        <v>1493</v>
      </c>
      <c r="F51" s="11">
        <v>1192</v>
      </c>
      <c r="G51" s="48">
        <v>1007.634</v>
      </c>
      <c r="H51" s="79">
        <v>949.89599999999996</v>
      </c>
    </row>
    <row r="52" spans="3:8" ht="16" customHeight="1" x14ac:dyDescent="0.3">
      <c r="C52" s="78" t="s">
        <v>62</v>
      </c>
      <c r="D52" s="10" t="s">
        <v>63</v>
      </c>
      <c r="E52" s="11">
        <v>150</v>
      </c>
      <c r="F52" s="11">
        <v>126</v>
      </c>
      <c r="G52" s="48">
        <v>73.998999999999995</v>
      </c>
      <c r="H52" s="79">
        <v>44.558999999999997</v>
      </c>
    </row>
    <row r="53" spans="3:8" ht="16" customHeight="1" x14ac:dyDescent="0.3">
      <c r="C53" s="78" t="s">
        <v>64</v>
      </c>
      <c r="D53" s="10" t="s">
        <v>65</v>
      </c>
      <c r="E53" s="11">
        <v>110</v>
      </c>
      <c r="F53" s="11">
        <v>94</v>
      </c>
      <c r="G53" s="48">
        <v>62</v>
      </c>
      <c r="H53" s="79">
        <v>47.468000000000004</v>
      </c>
    </row>
    <row r="54" spans="3:8" ht="16" customHeight="1" x14ac:dyDescent="0.3">
      <c r="C54" s="78" t="s">
        <v>66</v>
      </c>
      <c r="D54" s="10" t="s">
        <v>67</v>
      </c>
      <c r="E54" s="11">
        <v>17</v>
      </c>
      <c r="F54" s="11">
        <v>13</v>
      </c>
      <c r="G54" s="48">
        <v>9</v>
      </c>
      <c r="H54" s="79">
        <v>0</v>
      </c>
    </row>
    <row r="55" spans="3:8" ht="16.149999999999999" customHeight="1" x14ac:dyDescent="0.3">
      <c r="C55" s="78" t="s">
        <v>68</v>
      </c>
      <c r="D55" s="10" t="s">
        <v>69</v>
      </c>
      <c r="E55" s="11">
        <v>2</v>
      </c>
      <c r="F55" s="11">
        <v>2</v>
      </c>
      <c r="G55" s="48">
        <v>2</v>
      </c>
      <c r="H55" s="79">
        <v>0.98</v>
      </c>
    </row>
    <row r="56" spans="3:8" ht="17.3" customHeight="1" x14ac:dyDescent="0.3">
      <c r="C56" s="78" t="s">
        <v>177</v>
      </c>
      <c r="D56" s="10" t="s">
        <v>70</v>
      </c>
      <c r="E56" s="11">
        <v>61</v>
      </c>
      <c r="F56" s="11">
        <v>51</v>
      </c>
      <c r="G56" s="48">
        <v>39</v>
      </c>
      <c r="H56" s="79">
        <v>21.265000000000001</v>
      </c>
    </row>
    <row r="57" spans="3:8" ht="7.5" hidden="1" customHeight="1" x14ac:dyDescent="0.3">
      <c r="C57" s="78" t="s">
        <v>71</v>
      </c>
      <c r="D57" s="10" t="s">
        <v>72</v>
      </c>
      <c r="E57" s="11"/>
      <c r="F57" s="11"/>
      <c r="G57" s="48"/>
      <c r="H57" s="79"/>
    </row>
    <row r="58" spans="3:8" ht="16" customHeight="1" x14ac:dyDescent="0.3">
      <c r="C58" s="82" t="s">
        <v>73</v>
      </c>
      <c r="D58" s="122" t="s">
        <v>74</v>
      </c>
      <c r="E58" s="45">
        <v>3788</v>
      </c>
      <c r="F58" s="45">
        <v>2862</v>
      </c>
      <c r="G58" s="51">
        <v>2163</v>
      </c>
      <c r="H58" s="123">
        <v>1940.6279999999999</v>
      </c>
    </row>
    <row r="59" spans="3:8" ht="16" customHeight="1" x14ac:dyDescent="0.3">
      <c r="C59" s="78" t="s">
        <v>75</v>
      </c>
      <c r="D59" s="17" t="s">
        <v>76</v>
      </c>
      <c r="E59" s="20">
        <v>167</v>
      </c>
      <c r="F59" s="20">
        <v>134</v>
      </c>
      <c r="G59" s="49">
        <v>56</v>
      </c>
      <c r="H59" s="83">
        <v>37.972000000000001</v>
      </c>
    </row>
    <row r="60" spans="3:8" ht="16" hidden="1" customHeight="1" x14ac:dyDescent="0.3">
      <c r="C60" s="78" t="s">
        <v>77</v>
      </c>
      <c r="D60" s="17" t="s">
        <v>78</v>
      </c>
      <c r="E60" s="11">
        <v>0</v>
      </c>
      <c r="F60" s="11">
        <v>0</v>
      </c>
      <c r="G60" s="48">
        <v>0</v>
      </c>
      <c r="H60" s="79">
        <v>0</v>
      </c>
    </row>
    <row r="61" spans="3:8" ht="16" hidden="1" customHeight="1" x14ac:dyDescent="0.3">
      <c r="C61" s="78" t="s">
        <v>79</v>
      </c>
      <c r="D61" s="10" t="s">
        <v>80</v>
      </c>
      <c r="E61" s="11">
        <v>0</v>
      </c>
      <c r="F61" s="11">
        <v>0</v>
      </c>
      <c r="G61" s="48">
        <v>0</v>
      </c>
      <c r="H61" s="79">
        <v>0</v>
      </c>
    </row>
    <row r="62" spans="3:8" ht="16" hidden="1" customHeight="1" x14ac:dyDescent="0.3">
      <c r="C62" s="78" t="s">
        <v>81</v>
      </c>
      <c r="D62" s="10" t="s">
        <v>82</v>
      </c>
      <c r="E62" s="11">
        <v>0</v>
      </c>
      <c r="F62" s="11">
        <v>0</v>
      </c>
      <c r="G62" s="48">
        <v>0</v>
      </c>
      <c r="H62" s="79">
        <v>0</v>
      </c>
    </row>
    <row r="63" spans="3:8" ht="16" customHeight="1" x14ac:dyDescent="0.3">
      <c r="C63" s="78" t="s">
        <v>83</v>
      </c>
      <c r="D63" s="17" t="s">
        <v>84</v>
      </c>
      <c r="E63" s="20">
        <f>E66</f>
        <v>55</v>
      </c>
      <c r="F63" s="20">
        <f>F66</f>
        <v>47</v>
      </c>
      <c r="G63" s="20">
        <f>G66</f>
        <v>17</v>
      </c>
      <c r="H63" s="84">
        <f>H66</f>
        <v>6.4850000000000003</v>
      </c>
    </row>
    <row r="64" spans="3:8" ht="16" hidden="1" customHeight="1" x14ac:dyDescent="0.3">
      <c r="C64" s="78" t="s">
        <v>85</v>
      </c>
      <c r="D64" s="10" t="s">
        <v>86</v>
      </c>
      <c r="E64" s="11">
        <v>0</v>
      </c>
      <c r="F64" s="11">
        <v>0</v>
      </c>
      <c r="G64" s="48"/>
      <c r="H64" s="79"/>
    </row>
    <row r="65" spans="3:8" ht="16" hidden="1" customHeight="1" x14ac:dyDescent="0.3">
      <c r="C65" s="78" t="s">
        <v>87</v>
      </c>
      <c r="D65" s="10" t="s">
        <v>88</v>
      </c>
      <c r="E65" s="11">
        <v>0</v>
      </c>
      <c r="F65" s="11">
        <v>0</v>
      </c>
      <c r="G65" s="48"/>
      <c r="H65" s="79"/>
    </row>
    <row r="66" spans="3:8" ht="16" customHeight="1" x14ac:dyDescent="0.3">
      <c r="C66" s="78" t="s">
        <v>89</v>
      </c>
      <c r="D66" s="10" t="s">
        <v>90</v>
      </c>
      <c r="E66" s="11">
        <v>55</v>
      </c>
      <c r="F66" s="11">
        <v>47</v>
      </c>
      <c r="G66" s="48">
        <v>17</v>
      </c>
      <c r="H66" s="79">
        <v>6.4850000000000003</v>
      </c>
    </row>
    <row r="67" spans="3:8" ht="16" customHeight="1" x14ac:dyDescent="0.3">
      <c r="C67" s="78" t="s">
        <v>91</v>
      </c>
      <c r="D67" s="17" t="s">
        <v>92</v>
      </c>
      <c r="E67" s="20">
        <f>E69+E68</f>
        <v>240</v>
      </c>
      <c r="F67" s="20">
        <f>F69+F68</f>
        <v>185</v>
      </c>
      <c r="G67" s="20">
        <f t="shared" ref="G67:H67" si="4">G69+G68</f>
        <v>55</v>
      </c>
      <c r="H67" s="84">
        <f t="shared" si="4"/>
        <v>37.438000000000002</v>
      </c>
    </row>
    <row r="68" spans="3:8" ht="16" customHeight="1" x14ac:dyDescent="0.3">
      <c r="C68" s="78" t="s">
        <v>93</v>
      </c>
      <c r="D68" s="10" t="s">
        <v>94</v>
      </c>
      <c r="E68" s="11">
        <v>240</v>
      </c>
      <c r="F68" s="11">
        <v>185</v>
      </c>
      <c r="G68" s="48">
        <v>55</v>
      </c>
      <c r="H68" s="79">
        <v>37.438000000000002</v>
      </c>
    </row>
    <row r="69" spans="3:8" ht="16" customHeight="1" x14ac:dyDescent="0.3">
      <c r="C69" s="78" t="s">
        <v>95</v>
      </c>
      <c r="D69" s="10" t="s">
        <v>96</v>
      </c>
      <c r="E69" s="11">
        <v>0</v>
      </c>
      <c r="F69" s="11">
        <v>0</v>
      </c>
      <c r="G69" s="48">
        <v>0</v>
      </c>
      <c r="H69" s="79">
        <v>0</v>
      </c>
    </row>
    <row r="70" spans="3:8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20">
        <v>0</v>
      </c>
      <c r="H70" s="84">
        <v>0</v>
      </c>
    </row>
    <row r="71" spans="3:8" ht="16" customHeight="1" x14ac:dyDescent="0.3">
      <c r="C71" s="85" t="s">
        <v>99</v>
      </c>
      <c r="D71" s="17" t="s">
        <v>100</v>
      </c>
      <c r="E71" s="20">
        <v>44</v>
      </c>
      <c r="F71" s="20">
        <v>33</v>
      </c>
      <c r="G71" s="49">
        <v>21</v>
      </c>
      <c r="H71" s="86">
        <v>7.931</v>
      </c>
    </row>
    <row r="72" spans="3:8" ht="16" customHeight="1" x14ac:dyDescent="0.3">
      <c r="C72" s="85" t="s">
        <v>101</v>
      </c>
      <c r="D72" s="17" t="s">
        <v>102</v>
      </c>
      <c r="E72" s="20">
        <v>215</v>
      </c>
      <c r="F72" s="20">
        <v>160</v>
      </c>
      <c r="G72" s="49">
        <v>0</v>
      </c>
      <c r="H72" s="86">
        <v>0</v>
      </c>
    </row>
    <row r="73" spans="3:8" ht="16" customHeight="1" x14ac:dyDescent="0.3">
      <c r="C73" s="85" t="s">
        <v>103</v>
      </c>
      <c r="D73" s="17" t="s">
        <v>104</v>
      </c>
      <c r="E73" s="20">
        <v>26</v>
      </c>
      <c r="F73" s="20">
        <v>19</v>
      </c>
      <c r="G73" s="49">
        <v>0</v>
      </c>
      <c r="H73" s="86">
        <v>0</v>
      </c>
    </row>
    <row r="74" spans="3:8" ht="16" customHeight="1" x14ac:dyDescent="0.3">
      <c r="C74" s="85" t="s">
        <v>105</v>
      </c>
      <c r="D74" s="17" t="s">
        <v>106</v>
      </c>
      <c r="E74" s="20">
        <v>69</v>
      </c>
      <c r="F74" s="20">
        <v>55</v>
      </c>
      <c r="G74" s="49">
        <v>36</v>
      </c>
      <c r="H74" s="86">
        <v>18.802</v>
      </c>
    </row>
    <row r="75" spans="3:8" ht="27.65" customHeight="1" x14ac:dyDescent="0.3">
      <c r="C75" s="85" t="s">
        <v>208</v>
      </c>
      <c r="D75" s="23" t="s">
        <v>207</v>
      </c>
      <c r="E75" s="20">
        <v>8</v>
      </c>
      <c r="F75" s="20">
        <v>6</v>
      </c>
      <c r="G75" s="49">
        <v>5</v>
      </c>
      <c r="H75" s="86">
        <v>5</v>
      </c>
    </row>
    <row r="76" spans="3:8" ht="16" customHeight="1" x14ac:dyDescent="0.3">
      <c r="C76" s="85" t="s">
        <v>107</v>
      </c>
      <c r="D76" s="17" t="s">
        <v>108</v>
      </c>
      <c r="E76" s="20">
        <f>E77+E78+E80+E81+E82</f>
        <v>1257</v>
      </c>
      <c r="F76" s="20">
        <f>F77+F78+F80+F81+F82</f>
        <v>978</v>
      </c>
      <c r="G76" s="20">
        <f t="shared" ref="G76:H76" si="5">G77+G78+G80+G81+G82</f>
        <v>386.5</v>
      </c>
      <c r="H76" s="84">
        <f t="shared" si="5"/>
        <v>380.20299999999997</v>
      </c>
    </row>
    <row r="77" spans="3:8" ht="16" customHeight="1" x14ac:dyDescent="0.3">
      <c r="C77" s="78" t="s">
        <v>109</v>
      </c>
      <c r="D77" s="10" t="s">
        <v>110</v>
      </c>
      <c r="E77" s="11">
        <v>0</v>
      </c>
      <c r="F77" s="11">
        <v>0</v>
      </c>
      <c r="G77" s="48">
        <v>0</v>
      </c>
      <c r="H77" s="79">
        <v>0</v>
      </c>
    </row>
    <row r="78" spans="3:8" ht="16" customHeight="1" x14ac:dyDescent="0.3">
      <c r="C78" s="78" t="s">
        <v>111</v>
      </c>
      <c r="D78" s="10" t="s">
        <v>112</v>
      </c>
      <c r="E78" s="11">
        <v>50</v>
      </c>
      <c r="F78" s="11">
        <v>40</v>
      </c>
      <c r="G78" s="48">
        <v>3</v>
      </c>
      <c r="H78" s="79">
        <v>2.06</v>
      </c>
    </row>
    <row r="79" spans="3:8" ht="16" hidden="1" customHeight="1" x14ac:dyDescent="0.3">
      <c r="C79" s="78" t="s">
        <v>113</v>
      </c>
      <c r="D79" s="10" t="s">
        <v>114</v>
      </c>
      <c r="E79" s="11"/>
      <c r="F79" s="11"/>
      <c r="G79" s="48"/>
      <c r="H79" s="79"/>
    </row>
    <row r="80" spans="3:8" ht="16" customHeight="1" x14ac:dyDescent="0.3">
      <c r="C80" s="78" t="s">
        <v>115</v>
      </c>
      <c r="D80" s="10" t="s">
        <v>116</v>
      </c>
      <c r="E80" s="11">
        <v>390</v>
      </c>
      <c r="F80" s="11">
        <v>340</v>
      </c>
      <c r="G80" s="48">
        <v>70.5</v>
      </c>
      <c r="H80" s="79">
        <v>70.31</v>
      </c>
    </row>
    <row r="81" spans="3:8" ht="16" customHeight="1" x14ac:dyDescent="0.3">
      <c r="C81" s="78" t="s">
        <v>117</v>
      </c>
      <c r="D81" s="10" t="s">
        <v>118</v>
      </c>
      <c r="E81" s="11">
        <v>9</v>
      </c>
      <c r="F81" s="11">
        <v>7</v>
      </c>
      <c r="G81" s="48">
        <v>3</v>
      </c>
      <c r="H81" s="79">
        <v>2.2999999999999998</v>
      </c>
    </row>
    <row r="82" spans="3:8" ht="16" customHeight="1" x14ac:dyDescent="0.3">
      <c r="C82" s="72" t="s">
        <v>119</v>
      </c>
      <c r="D82" s="13" t="s">
        <v>120</v>
      </c>
      <c r="E82" s="6">
        <f>E83+E84+E85+E87+E88</f>
        <v>808</v>
      </c>
      <c r="F82" s="6">
        <f>F83+F84+F85+F87+F88</f>
        <v>591</v>
      </c>
      <c r="G82" s="6">
        <f t="shared" ref="G82:H82" si="6">G83+G84+G85+G87+G88</f>
        <v>310</v>
      </c>
      <c r="H82" s="73">
        <f t="shared" si="6"/>
        <v>305.53299999999996</v>
      </c>
    </row>
    <row r="83" spans="3:8" ht="19.45" customHeight="1" x14ac:dyDescent="0.3">
      <c r="C83" s="78" t="s">
        <v>121</v>
      </c>
      <c r="D83" s="10" t="s">
        <v>145</v>
      </c>
      <c r="E83" s="11">
        <v>624</v>
      </c>
      <c r="F83" s="11">
        <v>470</v>
      </c>
      <c r="G83" s="11">
        <v>284</v>
      </c>
      <c r="H83" s="81">
        <v>281.01299999999998</v>
      </c>
    </row>
    <row r="84" spans="3:8" ht="19.45" hidden="1" customHeight="1" x14ac:dyDescent="0.3">
      <c r="C84" s="78" t="s">
        <v>197</v>
      </c>
      <c r="D84" s="10" t="s">
        <v>196</v>
      </c>
      <c r="E84" s="11"/>
      <c r="F84" s="11"/>
      <c r="G84" s="48">
        <v>0</v>
      </c>
      <c r="H84" s="79">
        <v>0</v>
      </c>
    </row>
    <row r="85" spans="3:8" ht="19.45" customHeight="1" x14ac:dyDescent="0.3">
      <c r="C85" s="78" t="s">
        <v>122</v>
      </c>
      <c r="D85" s="10" t="s">
        <v>146</v>
      </c>
      <c r="E85" s="11">
        <v>155</v>
      </c>
      <c r="F85" s="11">
        <v>95</v>
      </c>
      <c r="G85" s="48">
        <v>0</v>
      </c>
      <c r="H85" s="79">
        <v>0</v>
      </c>
    </row>
    <row r="86" spans="3:8" ht="16" hidden="1" customHeight="1" x14ac:dyDescent="0.3">
      <c r="C86" s="78" t="s">
        <v>123</v>
      </c>
      <c r="D86" s="10"/>
      <c r="E86" s="11"/>
      <c r="F86" s="11"/>
      <c r="G86" s="48"/>
      <c r="H86" s="79"/>
    </row>
    <row r="87" spans="3:8" ht="16" hidden="1" customHeight="1" x14ac:dyDescent="0.3">
      <c r="C87" s="78" t="s">
        <v>124</v>
      </c>
      <c r="D87" s="10" t="s">
        <v>147</v>
      </c>
      <c r="E87" s="11"/>
      <c r="F87" s="11"/>
      <c r="G87" s="48"/>
      <c r="H87" s="79"/>
    </row>
    <row r="88" spans="3:8" ht="19.45" customHeight="1" x14ac:dyDescent="0.3">
      <c r="C88" s="78" t="s">
        <v>187</v>
      </c>
      <c r="D88" s="10" t="s">
        <v>186</v>
      </c>
      <c r="E88" s="11">
        <v>29</v>
      </c>
      <c r="F88" s="11">
        <v>26</v>
      </c>
      <c r="G88" s="48">
        <v>26</v>
      </c>
      <c r="H88" s="79">
        <v>24.52</v>
      </c>
    </row>
    <row r="89" spans="3:8" ht="23.2" hidden="1" customHeight="1" x14ac:dyDescent="0.3">
      <c r="C89" s="87" t="s">
        <v>148</v>
      </c>
      <c r="D89" s="18" t="s">
        <v>149</v>
      </c>
      <c r="E89" s="19">
        <v>0</v>
      </c>
      <c r="F89" s="19">
        <v>0</v>
      </c>
      <c r="G89" s="50">
        <v>0</v>
      </c>
      <c r="H89" s="88">
        <v>0</v>
      </c>
    </row>
    <row r="90" spans="3:8" ht="21.9" customHeight="1" x14ac:dyDescent="0.3">
      <c r="C90" s="89" t="s">
        <v>232</v>
      </c>
      <c r="D90" s="28">
        <v>55</v>
      </c>
      <c r="E90" s="14">
        <f>E91+E106</f>
        <v>1778320</v>
      </c>
      <c r="F90" s="14">
        <f>F91+F106</f>
        <v>1480858</v>
      </c>
      <c r="G90" s="14">
        <f>G91+G106</f>
        <v>1155966.311</v>
      </c>
      <c r="H90" s="90">
        <f>H91+H106</f>
        <v>1111949.9069999999</v>
      </c>
    </row>
    <row r="91" spans="3:8" ht="21.9" customHeight="1" x14ac:dyDescent="0.3">
      <c r="C91" s="91" t="s">
        <v>125</v>
      </c>
      <c r="D91" s="15" t="s">
        <v>231</v>
      </c>
      <c r="E91" s="16">
        <f>E92+E93+E98</f>
        <v>1578320</v>
      </c>
      <c r="F91" s="16">
        <f>F92+F93+F98</f>
        <v>1295358</v>
      </c>
      <c r="G91" s="16">
        <f t="shared" ref="G91:H91" si="7">G92+G93+G98</f>
        <v>996636.61100000003</v>
      </c>
      <c r="H91" s="92">
        <f t="shared" si="7"/>
        <v>986102.00899999996</v>
      </c>
    </row>
    <row r="92" spans="3:8" ht="16" customHeight="1" x14ac:dyDescent="0.3">
      <c r="C92" s="78" t="s">
        <v>126</v>
      </c>
      <c r="D92" s="23" t="s">
        <v>127</v>
      </c>
      <c r="E92" s="20">
        <v>48300</v>
      </c>
      <c r="F92" s="20">
        <v>25420</v>
      </c>
      <c r="G92" s="49">
        <v>3410.373</v>
      </c>
      <c r="H92" s="86">
        <v>3410.1010000000001</v>
      </c>
    </row>
    <row r="93" spans="3:8" ht="16" customHeight="1" x14ac:dyDescent="0.3">
      <c r="C93" s="78" t="s">
        <v>128</v>
      </c>
      <c r="D93" s="23" t="s">
        <v>129</v>
      </c>
      <c r="E93" s="20">
        <f>E94+E95+E96+E97</f>
        <v>4000</v>
      </c>
      <c r="F93" s="20">
        <f>F94+F95+F96+F97</f>
        <v>2350</v>
      </c>
      <c r="G93" s="20">
        <f>G94+G95+G96+G97</f>
        <v>15</v>
      </c>
      <c r="H93" s="84">
        <f>H94+H95+H96+H97</f>
        <v>14.644</v>
      </c>
    </row>
    <row r="94" spans="3:8" ht="16" hidden="1" customHeight="1" x14ac:dyDescent="0.3">
      <c r="C94" s="78" t="s">
        <v>130</v>
      </c>
      <c r="D94" s="33" t="s">
        <v>150</v>
      </c>
      <c r="E94" s="11">
        <v>0</v>
      </c>
      <c r="F94" s="11">
        <v>0</v>
      </c>
      <c r="G94" s="48">
        <v>0</v>
      </c>
      <c r="H94" s="79">
        <v>0</v>
      </c>
    </row>
    <row r="95" spans="3:8" ht="16" hidden="1" customHeight="1" x14ac:dyDescent="0.3">
      <c r="C95" s="78" t="s">
        <v>131</v>
      </c>
      <c r="D95" s="33" t="s">
        <v>151</v>
      </c>
      <c r="E95" s="11">
        <v>0</v>
      </c>
      <c r="F95" s="11">
        <v>0</v>
      </c>
      <c r="G95" s="48">
        <v>0</v>
      </c>
      <c r="H95" s="79">
        <v>0</v>
      </c>
    </row>
    <row r="96" spans="3:8" ht="16" customHeight="1" x14ac:dyDescent="0.3">
      <c r="C96" s="78" t="s">
        <v>132</v>
      </c>
      <c r="D96" s="33" t="s">
        <v>152</v>
      </c>
      <c r="E96" s="11">
        <v>1000</v>
      </c>
      <c r="F96" s="11">
        <v>100</v>
      </c>
      <c r="G96" s="48">
        <v>0</v>
      </c>
      <c r="H96" s="79">
        <v>0</v>
      </c>
    </row>
    <row r="97" spans="3:13" ht="16" customHeight="1" x14ac:dyDescent="0.3">
      <c r="C97" s="78" t="s">
        <v>133</v>
      </c>
      <c r="D97" s="33" t="s">
        <v>153</v>
      </c>
      <c r="E97" s="11">
        <v>3000</v>
      </c>
      <c r="F97" s="11">
        <v>2250</v>
      </c>
      <c r="G97" s="48">
        <v>15</v>
      </c>
      <c r="H97" s="79">
        <v>14.644</v>
      </c>
    </row>
    <row r="98" spans="3:13" ht="16" customHeight="1" x14ac:dyDescent="0.3">
      <c r="C98" s="85" t="s">
        <v>238</v>
      </c>
      <c r="D98" s="23" t="s">
        <v>134</v>
      </c>
      <c r="E98" s="20">
        <f>E99+E100+E101+E102+E104+E105+E103</f>
        <v>1526020</v>
      </c>
      <c r="F98" s="20">
        <f>F99+F100+F101+F102+F104+F105+F103</f>
        <v>1267588</v>
      </c>
      <c r="G98" s="20">
        <f>G99+G100+G101+G102+G104+G105+G103</f>
        <v>993211.23800000001</v>
      </c>
      <c r="H98" s="84">
        <f>H99+H100+H101+H102+H104+H105+H103</f>
        <v>982677.26399999997</v>
      </c>
    </row>
    <row r="99" spans="3:13" ht="16" customHeight="1" x14ac:dyDescent="0.3">
      <c r="C99" s="85" t="s">
        <v>239</v>
      </c>
      <c r="D99" s="23"/>
      <c r="E99" s="20">
        <v>0</v>
      </c>
      <c r="F99" s="20">
        <v>0</v>
      </c>
      <c r="G99" s="20">
        <v>0</v>
      </c>
      <c r="H99" s="84">
        <v>0</v>
      </c>
    </row>
    <row r="100" spans="3:13" ht="16" customHeight="1" x14ac:dyDescent="0.3">
      <c r="C100" s="78" t="s">
        <v>240</v>
      </c>
      <c r="D100" s="33" t="s">
        <v>154</v>
      </c>
      <c r="E100" s="11">
        <v>635000</v>
      </c>
      <c r="F100" s="11">
        <v>515025</v>
      </c>
      <c r="G100" s="48">
        <v>467721</v>
      </c>
      <c r="H100" s="93">
        <v>457498.40500000003</v>
      </c>
    </row>
    <row r="101" spans="3:13" ht="16" customHeight="1" x14ac:dyDescent="0.3">
      <c r="C101" s="78" t="s">
        <v>241</v>
      </c>
      <c r="D101" s="33" t="s">
        <v>155</v>
      </c>
      <c r="E101" s="11">
        <v>150000</v>
      </c>
      <c r="F101" s="11">
        <v>115000</v>
      </c>
      <c r="G101" s="48">
        <v>13657.5</v>
      </c>
      <c r="H101" s="93">
        <v>13657.474</v>
      </c>
      <c r="M101" s="193"/>
    </row>
    <row r="102" spans="3:13" ht="16" customHeight="1" x14ac:dyDescent="0.3">
      <c r="C102" s="135" t="s">
        <v>264</v>
      </c>
      <c r="D102" s="44" t="s">
        <v>156</v>
      </c>
      <c r="E102" s="45">
        <v>732520</v>
      </c>
      <c r="F102" s="45">
        <v>633913</v>
      </c>
      <c r="G102" s="51">
        <v>510211.68900000001</v>
      </c>
      <c r="H102" s="94">
        <v>510210.95699999999</v>
      </c>
    </row>
    <row r="103" spans="3:13" ht="16" customHeight="1" x14ac:dyDescent="0.3">
      <c r="C103" s="78" t="s">
        <v>265</v>
      </c>
      <c r="D103" s="17"/>
      <c r="E103" s="22">
        <v>1500</v>
      </c>
      <c r="F103" s="22">
        <v>1450</v>
      </c>
      <c r="G103" s="52">
        <v>530.99900000000002</v>
      </c>
      <c r="H103" s="95">
        <v>440.60500000000002</v>
      </c>
    </row>
    <row r="104" spans="3:13" ht="16" customHeight="1" x14ac:dyDescent="0.3">
      <c r="C104" s="78" t="s">
        <v>263</v>
      </c>
      <c r="D104" s="34" t="s">
        <v>157</v>
      </c>
      <c r="E104" s="22">
        <v>0</v>
      </c>
      <c r="F104" s="22">
        <v>0</v>
      </c>
      <c r="G104" s="52">
        <v>0</v>
      </c>
      <c r="H104" s="79">
        <v>0</v>
      </c>
    </row>
    <row r="105" spans="3:13" ht="16" customHeight="1" x14ac:dyDescent="0.3">
      <c r="C105" s="78" t="s">
        <v>273</v>
      </c>
      <c r="D105" s="17"/>
      <c r="E105" s="22">
        <v>7000</v>
      </c>
      <c r="F105" s="22">
        <v>2200</v>
      </c>
      <c r="G105" s="52">
        <v>1090.05</v>
      </c>
      <c r="H105" s="95">
        <v>869.82299999999998</v>
      </c>
    </row>
    <row r="106" spans="3:13" ht="21.9" customHeight="1" x14ac:dyDescent="0.3">
      <c r="C106" s="91" t="s">
        <v>178</v>
      </c>
      <c r="D106" s="15" t="s">
        <v>214</v>
      </c>
      <c r="E106" s="16">
        <f>SUM(E107)</f>
        <v>200000</v>
      </c>
      <c r="F106" s="16">
        <f>SUM(F107)</f>
        <v>185500</v>
      </c>
      <c r="G106" s="16">
        <f t="shared" ref="G106:H106" si="8">SUM(G107)</f>
        <v>159329.70000000001</v>
      </c>
      <c r="H106" s="92">
        <f t="shared" si="8"/>
        <v>125847.898</v>
      </c>
    </row>
    <row r="107" spans="3:13" ht="21.05" customHeight="1" x14ac:dyDescent="0.3">
      <c r="C107" s="96" t="s">
        <v>135</v>
      </c>
      <c r="D107" s="129" t="s">
        <v>136</v>
      </c>
      <c r="E107" s="130">
        <v>200000</v>
      </c>
      <c r="F107" s="130">
        <v>185500</v>
      </c>
      <c r="G107" s="131">
        <v>159329.70000000001</v>
      </c>
      <c r="H107" s="132">
        <v>125847.898</v>
      </c>
    </row>
    <row r="108" spans="3:13" ht="31.1" customHeight="1" x14ac:dyDescent="0.3">
      <c r="C108" s="102" t="s">
        <v>252</v>
      </c>
      <c r="D108" s="157" t="s">
        <v>242</v>
      </c>
      <c r="E108" s="42">
        <f>E111+E115+E109</f>
        <v>39596</v>
      </c>
      <c r="F108" s="42">
        <f>F111+F115+F109</f>
        <v>29757</v>
      </c>
      <c r="G108" s="42">
        <f t="shared" ref="G108:H108" si="9">G111+G115+G109</f>
        <v>11408.197</v>
      </c>
      <c r="H108" s="103">
        <f t="shared" si="9"/>
        <v>11287.289000000001</v>
      </c>
    </row>
    <row r="109" spans="3:13" ht="38.6" customHeight="1" x14ac:dyDescent="0.3">
      <c r="C109" s="165" t="s">
        <v>280</v>
      </c>
      <c r="D109" s="166" t="s">
        <v>281</v>
      </c>
      <c r="E109" s="167">
        <f>E110</f>
        <v>5246</v>
      </c>
      <c r="F109" s="167">
        <f>F110</f>
        <v>5246</v>
      </c>
      <c r="G109" s="167">
        <f t="shared" ref="G109:H109" si="10">G110</f>
        <v>0</v>
      </c>
      <c r="H109" s="168">
        <f t="shared" si="10"/>
        <v>0</v>
      </c>
    </row>
    <row r="110" spans="3:13" ht="17.850000000000001" customHeight="1" x14ac:dyDescent="0.3">
      <c r="C110" s="104" t="s">
        <v>158</v>
      </c>
      <c r="D110" s="169" t="s">
        <v>282</v>
      </c>
      <c r="E110" s="43">
        <v>5246</v>
      </c>
      <c r="F110" s="43">
        <v>5246</v>
      </c>
      <c r="G110" s="43">
        <v>0</v>
      </c>
      <c r="H110" s="70">
        <v>0</v>
      </c>
    </row>
    <row r="111" spans="3:13" ht="16" customHeight="1" x14ac:dyDescent="0.3">
      <c r="C111" s="91"/>
      <c r="D111" s="15" t="s">
        <v>261</v>
      </c>
      <c r="E111" s="16">
        <f>E112+E113+E114</f>
        <v>12597</v>
      </c>
      <c r="F111" s="16">
        <f>F112+F113+F114</f>
        <v>9471</v>
      </c>
      <c r="G111" s="16">
        <f>G112+G113+G114</f>
        <v>6436.0939999999991</v>
      </c>
      <c r="H111" s="92">
        <f>H112+H113+H114</f>
        <v>6360.5129999999999</v>
      </c>
    </row>
    <row r="112" spans="3:13" ht="16" customHeight="1" x14ac:dyDescent="0.3">
      <c r="C112" s="100" t="s">
        <v>158</v>
      </c>
      <c r="D112" s="32" t="s">
        <v>243</v>
      </c>
      <c r="E112" s="31">
        <v>6874</v>
      </c>
      <c r="F112" s="31">
        <v>5162</v>
      </c>
      <c r="G112" s="53">
        <v>3472.7280000000001</v>
      </c>
      <c r="H112" s="101">
        <v>3445.5360000000001</v>
      </c>
    </row>
    <row r="113" spans="3:8" ht="16" customHeight="1" x14ac:dyDescent="0.3">
      <c r="C113" s="100" t="s">
        <v>161</v>
      </c>
      <c r="D113" s="32" t="s">
        <v>244</v>
      </c>
      <c r="E113" s="31">
        <v>5477</v>
      </c>
      <c r="F113" s="31">
        <v>4119</v>
      </c>
      <c r="G113" s="53">
        <v>2775.877</v>
      </c>
      <c r="H113" s="101">
        <v>2744.8069999999998</v>
      </c>
    </row>
    <row r="114" spans="3:8" ht="16" customHeight="1" x14ac:dyDescent="0.3">
      <c r="C114" s="100" t="s">
        <v>168</v>
      </c>
      <c r="D114" s="32" t="s">
        <v>245</v>
      </c>
      <c r="E114" s="31">
        <v>246</v>
      </c>
      <c r="F114" s="31">
        <v>190</v>
      </c>
      <c r="G114" s="53">
        <v>187.489</v>
      </c>
      <c r="H114" s="101">
        <v>170.17</v>
      </c>
    </row>
    <row r="115" spans="3:8" ht="27.1" customHeight="1" x14ac:dyDescent="0.3">
      <c r="C115" s="97" t="s">
        <v>172</v>
      </c>
      <c r="D115" s="24" t="s">
        <v>266</v>
      </c>
      <c r="E115" s="25">
        <f>E116+E117+E118</f>
        <v>21753</v>
      </c>
      <c r="F115" s="25">
        <f>F116+F117+F118</f>
        <v>15040</v>
      </c>
      <c r="G115" s="25">
        <f>G116+G117+G118</f>
        <v>4972.1030000000001</v>
      </c>
      <c r="H115" s="197">
        <f>H116+H117+H118</f>
        <v>4926.7759999999998</v>
      </c>
    </row>
    <row r="116" spans="3:8" ht="16" customHeight="1" x14ac:dyDescent="0.3">
      <c r="C116" s="100" t="s">
        <v>158</v>
      </c>
      <c r="D116" s="32" t="s">
        <v>267</v>
      </c>
      <c r="E116" s="31">
        <v>10107</v>
      </c>
      <c r="F116" s="31">
        <v>6983</v>
      </c>
      <c r="G116" s="53">
        <v>2340.0419999999999</v>
      </c>
      <c r="H116" s="101">
        <v>2328.4740000000002</v>
      </c>
    </row>
    <row r="117" spans="3:8" ht="16" customHeight="1" x14ac:dyDescent="0.3">
      <c r="C117" s="100" t="s">
        <v>161</v>
      </c>
      <c r="D117" s="32" t="s">
        <v>268</v>
      </c>
      <c r="E117" s="31">
        <v>11097</v>
      </c>
      <c r="F117" s="31">
        <v>7662</v>
      </c>
      <c r="G117" s="53">
        <v>2609.2739999999999</v>
      </c>
      <c r="H117" s="101">
        <v>2588.7660000000001</v>
      </c>
    </row>
    <row r="118" spans="3:8" ht="16" customHeight="1" x14ac:dyDescent="0.3">
      <c r="C118" s="100" t="s">
        <v>168</v>
      </c>
      <c r="D118" s="32" t="s">
        <v>269</v>
      </c>
      <c r="E118" s="31">
        <v>549</v>
      </c>
      <c r="F118" s="31">
        <v>395</v>
      </c>
      <c r="G118" s="53">
        <v>22.786999999999999</v>
      </c>
      <c r="H118" s="101">
        <v>9.5359999999999996</v>
      </c>
    </row>
    <row r="119" spans="3:8" ht="30.55" customHeight="1" x14ac:dyDescent="0.3">
      <c r="C119" s="89" t="s">
        <v>253</v>
      </c>
      <c r="D119" s="29">
        <v>58</v>
      </c>
      <c r="E119" s="14">
        <f>E121+E126+E134+E130</f>
        <v>28300</v>
      </c>
      <c r="F119" s="14">
        <f>F121+F126+F134+F130</f>
        <v>28300</v>
      </c>
      <c r="G119" s="14">
        <f>G121+G126+G130+G134</f>
        <v>28300</v>
      </c>
      <c r="H119" s="90">
        <f>H121+H126+H130+H134</f>
        <v>28300</v>
      </c>
    </row>
    <row r="120" spans="3:8" ht="25.95" customHeight="1" x14ac:dyDescent="0.3">
      <c r="C120" s="145" t="s">
        <v>203</v>
      </c>
      <c r="D120" s="146" t="s">
        <v>200</v>
      </c>
      <c r="E120" s="147">
        <f>E121</f>
        <v>28300</v>
      </c>
      <c r="F120" s="147">
        <f>F121</f>
        <v>28300</v>
      </c>
      <c r="G120" s="147">
        <f t="shared" ref="G120:H120" si="11">G121</f>
        <v>28300</v>
      </c>
      <c r="H120" s="148">
        <f t="shared" si="11"/>
        <v>28300</v>
      </c>
    </row>
    <row r="121" spans="3:8" ht="31.1" customHeight="1" x14ac:dyDescent="0.3">
      <c r="C121" s="98" t="s">
        <v>137</v>
      </c>
      <c r="D121" s="115" t="s">
        <v>200</v>
      </c>
      <c r="E121" s="21">
        <f>SUM(E122:E124)</f>
        <v>28300</v>
      </c>
      <c r="F121" s="21">
        <f>SUM(F122:F124)</f>
        <v>28300</v>
      </c>
      <c r="G121" s="21">
        <f t="shared" ref="G121:H121" si="12">SUM(G122:G124)</f>
        <v>28300</v>
      </c>
      <c r="H121" s="99">
        <f t="shared" si="12"/>
        <v>28300</v>
      </c>
    </row>
    <row r="122" spans="3:8" ht="16" customHeight="1" x14ac:dyDescent="0.3">
      <c r="C122" s="100" t="s">
        <v>158</v>
      </c>
      <c r="D122" s="10" t="s">
        <v>163</v>
      </c>
      <c r="E122" s="11">
        <v>0</v>
      </c>
      <c r="F122" s="11">
        <v>0</v>
      </c>
      <c r="G122" s="48">
        <v>0</v>
      </c>
      <c r="H122" s="79">
        <v>0</v>
      </c>
    </row>
    <row r="123" spans="3:8" ht="16" customHeight="1" x14ac:dyDescent="0.3">
      <c r="C123" s="100" t="s">
        <v>161</v>
      </c>
      <c r="D123" s="10" t="s">
        <v>162</v>
      </c>
      <c r="E123" s="11">
        <v>0</v>
      </c>
      <c r="F123" s="11">
        <v>0</v>
      </c>
      <c r="G123" s="48">
        <v>0</v>
      </c>
      <c r="H123" s="79">
        <v>0</v>
      </c>
    </row>
    <row r="124" spans="3:8" ht="16" customHeight="1" x14ac:dyDescent="0.3">
      <c r="C124" s="100" t="s">
        <v>168</v>
      </c>
      <c r="D124" s="10" t="s">
        <v>164</v>
      </c>
      <c r="E124" s="11">
        <v>28300</v>
      </c>
      <c r="F124" s="11">
        <v>28300</v>
      </c>
      <c r="G124" s="48">
        <v>28300</v>
      </c>
      <c r="H124" s="79">
        <v>28300</v>
      </c>
    </row>
    <row r="125" spans="3:8" ht="17.850000000000001" hidden="1" customHeight="1" x14ac:dyDescent="0.3">
      <c r="C125" s="149" t="s">
        <v>247</v>
      </c>
      <c r="D125" s="150" t="s">
        <v>201</v>
      </c>
      <c r="E125" s="152">
        <f>E126</f>
        <v>0</v>
      </c>
      <c r="F125" s="152">
        <f>F126</f>
        <v>0</v>
      </c>
      <c r="G125" s="152">
        <f t="shared" ref="G125:H125" si="13">G126</f>
        <v>0</v>
      </c>
      <c r="H125" s="156">
        <f t="shared" si="13"/>
        <v>0</v>
      </c>
    </row>
    <row r="126" spans="3:8" ht="18.45" hidden="1" customHeight="1" x14ac:dyDescent="0.3">
      <c r="C126" s="98" t="s">
        <v>246</v>
      </c>
      <c r="D126" s="136" t="s">
        <v>201</v>
      </c>
      <c r="E126" s="21">
        <f>E127+E128+E129</f>
        <v>0</v>
      </c>
      <c r="F126" s="21">
        <f>F127+F128+F129</f>
        <v>0</v>
      </c>
      <c r="G126" s="21">
        <f>G127+G128+G129</f>
        <v>0</v>
      </c>
      <c r="H126" s="99">
        <f>H127+H128+H129</f>
        <v>0</v>
      </c>
    </row>
    <row r="127" spans="3:8" ht="16" hidden="1" customHeight="1" x14ac:dyDescent="0.3">
      <c r="C127" s="100" t="s">
        <v>158</v>
      </c>
      <c r="D127" s="32" t="s">
        <v>165</v>
      </c>
      <c r="E127" s="31"/>
      <c r="F127" s="31"/>
      <c r="G127" s="53"/>
      <c r="H127" s="101"/>
    </row>
    <row r="128" spans="3:8" ht="16" hidden="1" customHeight="1" x14ac:dyDescent="0.3">
      <c r="C128" s="100" t="s">
        <v>161</v>
      </c>
      <c r="D128" s="32" t="s">
        <v>166</v>
      </c>
      <c r="E128" s="31"/>
      <c r="F128" s="31"/>
      <c r="G128" s="53"/>
      <c r="H128" s="101"/>
    </row>
    <row r="129" spans="3:8" ht="16" hidden="1" customHeight="1" x14ac:dyDescent="0.3">
      <c r="C129" s="100" t="s">
        <v>168</v>
      </c>
      <c r="D129" s="32" t="s">
        <v>167</v>
      </c>
      <c r="E129" s="31"/>
      <c r="F129" s="31"/>
      <c r="G129" s="53"/>
      <c r="H129" s="101"/>
    </row>
    <row r="130" spans="3:8" ht="24.2" hidden="1" customHeight="1" x14ac:dyDescent="0.3">
      <c r="C130" s="145" t="s">
        <v>262</v>
      </c>
      <c r="D130" s="151">
        <v>58.14</v>
      </c>
      <c r="E130" s="147">
        <f>E131+E132+E133</f>
        <v>0</v>
      </c>
      <c r="F130" s="147">
        <f>F131+F132+F133</f>
        <v>0</v>
      </c>
      <c r="G130" s="147">
        <f t="shared" ref="G130:H130" si="14">G131+G132+G133</f>
        <v>0</v>
      </c>
      <c r="H130" s="148">
        <f t="shared" si="14"/>
        <v>0</v>
      </c>
    </row>
    <row r="131" spans="3:8" ht="16" hidden="1" customHeight="1" x14ac:dyDescent="0.3">
      <c r="C131" s="100" t="s">
        <v>158</v>
      </c>
      <c r="D131" s="32" t="s">
        <v>169</v>
      </c>
      <c r="E131" s="31"/>
      <c r="F131" s="31"/>
      <c r="G131" s="53"/>
      <c r="H131" s="101"/>
    </row>
    <row r="132" spans="3:8" ht="16" hidden="1" customHeight="1" x14ac:dyDescent="0.3">
      <c r="C132" s="100" t="s">
        <v>161</v>
      </c>
      <c r="D132" s="32" t="s">
        <v>170</v>
      </c>
      <c r="E132" s="31"/>
      <c r="F132" s="31"/>
      <c r="G132" s="53"/>
      <c r="H132" s="101"/>
    </row>
    <row r="133" spans="3:8" ht="16" hidden="1" customHeight="1" x14ac:dyDescent="0.3">
      <c r="C133" s="100" t="s">
        <v>168</v>
      </c>
      <c r="D133" s="32" t="s">
        <v>185</v>
      </c>
      <c r="E133" s="31"/>
      <c r="F133" s="31"/>
      <c r="G133" s="53"/>
      <c r="H133" s="101"/>
    </row>
    <row r="134" spans="3:8" ht="27.65" hidden="1" customHeight="1" x14ac:dyDescent="0.3">
      <c r="C134" s="145" t="s">
        <v>248</v>
      </c>
      <c r="D134" s="151" t="s">
        <v>234</v>
      </c>
      <c r="E134" s="147">
        <f>E135+E136+E137</f>
        <v>0</v>
      </c>
      <c r="F134" s="147">
        <f>F135+F136+F137</f>
        <v>0</v>
      </c>
      <c r="G134" s="147">
        <f t="shared" ref="G134:H134" si="15">G135+G136+G137</f>
        <v>0</v>
      </c>
      <c r="H134" s="148">
        <f t="shared" si="15"/>
        <v>0</v>
      </c>
    </row>
    <row r="135" spans="3:8" ht="16" hidden="1" customHeight="1" x14ac:dyDescent="0.3">
      <c r="C135" s="100" t="s">
        <v>158</v>
      </c>
      <c r="D135" s="32" t="s">
        <v>159</v>
      </c>
      <c r="E135" s="31"/>
      <c r="F135" s="31"/>
      <c r="G135" s="53"/>
      <c r="H135" s="101"/>
    </row>
    <row r="136" spans="3:8" ht="16" hidden="1" customHeight="1" x14ac:dyDescent="0.3">
      <c r="C136" s="100" t="s">
        <v>161</v>
      </c>
      <c r="D136" s="32" t="s">
        <v>160</v>
      </c>
      <c r="E136" s="31"/>
      <c r="F136" s="31"/>
      <c r="G136" s="53"/>
      <c r="H136" s="101"/>
    </row>
    <row r="137" spans="3:8" ht="16" hidden="1" customHeight="1" x14ac:dyDescent="0.3">
      <c r="C137" s="100" t="s">
        <v>168</v>
      </c>
      <c r="D137" s="32" t="s">
        <v>171</v>
      </c>
      <c r="E137" s="31"/>
      <c r="F137" s="31"/>
      <c r="G137" s="53"/>
      <c r="H137" s="101"/>
    </row>
    <row r="138" spans="3:8" ht="22.5" customHeight="1" x14ac:dyDescent="0.3">
      <c r="C138" s="102" t="s">
        <v>204</v>
      </c>
      <c r="D138" s="28">
        <v>59</v>
      </c>
      <c r="E138" s="42">
        <f>E139+E140</f>
        <v>1092</v>
      </c>
      <c r="F138" s="42">
        <f>F139+F140</f>
        <v>909</v>
      </c>
      <c r="G138" s="42">
        <f t="shared" ref="G138:H138" si="16">G139+G140</f>
        <v>251.66800000000001</v>
      </c>
      <c r="H138" s="103">
        <f t="shared" si="16"/>
        <v>194.51400000000001</v>
      </c>
    </row>
    <row r="139" spans="3:8" ht="17.850000000000001" customHeight="1" x14ac:dyDescent="0.3">
      <c r="C139" s="100" t="s">
        <v>205</v>
      </c>
      <c r="D139" s="58" t="s">
        <v>215</v>
      </c>
      <c r="E139" s="31">
        <v>727</v>
      </c>
      <c r="F139" s="31">
        <v>609</v>
      </c>
      <c r="G139" s="53">
        <v>0</v>
      </c>
      <c r="H139" s="124">
        <v>0</v>
      </c>
    </row>
    <row r="140" spans="3:8" ht="21.45" customHeight="1" x14ac:dyDescent="0.3">
      <c r="C140" s="100" t="s">
        <v>206</v>
      </c>
      <c r="D140" s="58" t="s">
        <v>216</v>
      </c>
      <c r="E140" s="31">
        <v>365</v>
      </c>
      <c r="F140" s="31">
        <v>300</v>
      </c>
      <c r="G140" s="53">
        <v>251.66800000000001</v>
      </c>
      <c r="H140" s="124">
        <v>194.51400000000001</v>
      </c>
    </row>
    <row r="141" spans="3:8" ht="29.95" customHeight="1" x14ac:dyDescent="0.3">
      <c r="C141" s="102" t="s">
        <v>254</v>
      </c>
      <c r="D141" s="28">
        <v>61</v>
      </c>
      <c r="E141" s="42">
        <f>E148+E151+E154+E142+E145</f>
        <v>250000</v>
      </c>
      <c r="F141" s="42">
        <f>F148+F151+F154+F142+F145</f>
        <v>125244</v>
      </c>
      <c r="G141" s="42">
        <f>G143+G147+G148+G151+G154+G144+G146</f>
        <v>54055.919000000002</v>
      </c>
      <c r="H141" s="103">
        <f t="shared" ref="H141" si="17">H143+H147+H148+H151+H154+H144+H146</f>
        <v>24231.759999999995</v>
      </c>
    </row>
    <row r="142" spans="3:8" ht="29.95" customHeight="1" x14ac:dyDescent="0.3">
      <c r="C142" s="160" t="s">
        <v>272</v>
      </c>
      <c r="D142" s="161">
        <v>61.01</v>
      </c>
      <c r="E142" s="162">
        <f>E143+E144</f>
        <v>9240</v>
      </c>
      <c r="F142" s="162">
        <f>F143+F144</f>
        <v>8240</v>
      </c>
      <c r="G142" s="162">
        <f t="shared" ref="G142:H142" si="18">G143+G144</f>
        <v>5882.7619999999997</v>
      </c>
      <c r="H142" s="170">
        <f t="shared" si="18"/>
        <v>5523.2510000000002</v>
      </c>
    </row>
    <row r="143" spans="3:8" ht="17.149999999999999" customHeight="1" x14ac:dyDescent="0.3">
      <c r="C143" s="100" t="s">
        <v>228</v>
      </c>
      <c r="D143" s="32">
        <v>61.01</v>
      </c>
      <c r="E143" s="31">
        <v>9000</v>
      </c>
      <c r="F143" s="31">
        <v>8000</v>
      </c>
      <c r="G143" s="53">
        <v>5882.7619999999997</v>
      </c>
      <c r="H143" s="124">
        <v>5523.2510000000002</v>
      </c>
    </row>
    <row r="144" spans="3:8" ht="17.149999999999999" customHeight="1" x14ac:dyDescent="0.3">
      <c r="C144" s="100" t="s">
        <v>270</v>
      </c>
      <c r="D144" s="32">
        <v>61.01</v>
      </c>
      <c r="E144" s="31">
        <v>240</v>
      </c>
      <c r="F144" s="31">
        <v>240</v>
      </c>
      <c r="G144" s="53">
        <v>0</v>
      </c>
      <c r="H144" s="124">
        <v>0</v>
      </c>
    </row>
    <row r="145" spans="3:8" ht="17.149999999999999" customHeight="1" x14ac:dyDescent="0.3">
      <c r="C145" s="163" t="s">
        <v>271</v>
      </c>
      <c r="D145" s="164">
        <v>61.03</v>
      </c>
      <c r="E145" s="162">
        <f>E146+E147</f>
        <v>846</v>
      </c>
      <c r="F145" s="162">
        <f>F146+F147</f>
        <v>746</v>
      </c>
      <c r="G145" s="162">
        <f t="shared" ref="G145:H145" si="19">G146+G147</f>
        <v>3</v>
      </c>
      <c r="H145" s="170">
        <f t="shared" si="19"/>
        <v>2.992</v>
      </c>
    </row>
    <row r="146" spans="3:8" ht="17.149999999999999" customHeight="1" x14ac:dyDescent="0.3">
      <c r="C146" s="100" t="s">
        <v>227</v>
      </c>
      <c r="D146" s="32">
        <v>61.03</v>
      </c>
      <c r="E146" s="31">
        <v>800</v>
      </c>
      <c r="F146" s="31">
        <v>700</v>
      </c>
      <c r="G146" s="53">
        <v>3</v>
      </c>
      <c r="H146" s="124">
        <v>2.992</v>
      </c>
    </row>
    <row r="147" spans="3:8" ht="17.149999999999999" customHeight="1" x14ac:dyDescent="0.3">
      <c r="C147" s="100" t="s">
        <v>227</v>
      </c>
      <c r="D147" s="32" t="s">
        <v>217</v>
      </c>
      <c r="E147" s="31">
        <v>46</v>
      </c>
      <c r="F147" s="31">
        <v>46</v>
      </c>
      <c r="G147" s="53">
        <v>0</v>
      </c>
      <c r="H147" s="124">
        <v>0</v>
      </c>
    </row>
    <row r="148" spans="3:8" ht="36.9" customHeight="1" x14ac:dyDescent="0.3">
      <c r="C148" s="106" t="s">
        <v>275</v>
      </c>
      <c r="D148" s="108" t="s">
        <v>218</v>
      </c>
      <c r="E148" s="107">
        <f>E149+E150</f>
        <v>212279</v>
      </c>
      <c r="F148" s="107">
        <f>F149+F150</f>
        <v>90245</v>
      </c>
      <c r="G148" s="107">
        <f>G149+G150</f>
        <v>31454.989999999998</v>
      </c>
      <c r="H148" s="114">
        <f>H149+H150</f>
        <v>14109.350999999999</v>
      </c>
    </row>
    <row r="149" spans="3:8" ht="19.149999999999999" customHeight="1" x14ac:dyDescent="0.3">
      <c r="C149" s="100" t="s">
        <v>228</v>
      </c>
      <c r="D149" s="32" t="s">
        <v>219</v>
      </c>
      <c r="E149" s="31">
        <v>202279</v>
      </c>
      <c r="F149" s="31">
        <v>80745</v>
      </c>
      <c r="G149" s="53">
        <v>31273.334999999999</v>
      </c>
      <c r="H149" s="124">
        <v>13985.72</v>
      </c>
    </row>
    <row r="150" spans="3:8" ht="19.149999999999999" customHeight="1" x14ac:dyDescent="0.3">
      <c r="C150" s="100" t="s">
        <v>227</v>
      </c>
      <c r="D150" s="32" t="s">
        <v>220</v>
      </c>
      <c r="E150" s="31">
        <v>10000</v>
      </c>
      <c r="F150" s="31">
        <v>9500</v>
      </c>
      <c r="G150" s="53">
        <v>181.655</v>
      </c>
      <c r="H150" s="124">
        <v>123.631</v>
      </c>
    </row>
    <row r="151" spans="3:8" ht="27.95" customHeight="1" x14ac:dyDescent="0.3">
      <c r="C151" s="106" t="s">
        <v>230</v>
      </c>
      <c r="D151" s="108" t="s">
        <v>221</v>
      </c>
      <c r="E151" s="107">
        <f>E152+E153</f>
        <v>14616</v>
      </c>
      <c r="F151" s="107">
        <f>F152+F153</f>
        <v>13885</v>
      </c>
      <c r="G151" s="107">
        <f t="shared" ref="G151:H151" si="20">G152+G153</f>
        <v>12368.737000000001</v>
      </c>
      <c r="H151" s="114">
        <f t="shared" si="20"/>
        <v>1280.8139999999999</v>
      </c>
    </row>
    <row r="152" spans="3:8" ht="19.149999999999999" customHeight="1" x14ac:dyDescent="0.3">
      <c r="C152" s="100" t="s">
        <v>228</v>
      </c>
      <c r="D152" s="32" t="s">
        <v>226</v>
      </c>
      <c r="E152" s="31">
        <v>14000</v>
      </c>
      <c r="F152" s="31">
        <v>13300</v>
      </c>
      <c r="G152" s="53">
        <v>12326.798000000001</v>
      </c>
      <c r="H152" s="124">
        <v>1267.8119999999999</v>
      </c>
    </row>
    <row r="153" spans="3:8" ht="19.149999999999999" customHeight="1" x14ac:dyDescent="0.3">
      <c r="C153" s="100" t="s">
        <v>227</v>
      </c>
      <c r="D153" s="32" t="s">
        <v>222</v>
      </c>
      <c r="E153" s="31">
        <v>616</v>
      </c>
      <c r="F153" s="31">
        <v>585</v>
      </c>
      <c r="G153" s="53">
        <v>41.939</v>
      </c>
      <c r="H153" s="124">
        <v>13.002000000000001</v>
      </c>
    </row>
    <row r="154" spans="3:8" ht="16" customHeight="1" x14ac:dyDescent="0.3">
      <c r="C154" s="106" t="s">
        <v>229</v>
      </c>
      <c r="D154" s="108" t="s">
        <v>223</v>
      </c>
      <c r="E154" s="107">
        <f>E155+E156</f>
        <v>13019</v>
      </c>
      <c r="F154" s="107">
        <f>F155+F156</f>
        <v>12128</v>
      </c>
      <c r="G154" s="107">
        <f>G155+G156</f>
        <v>4346.43</v>
      </c>
      <c r="H154" s="114">
        <f t="shared" ref="H154" si="21">H155+H156</f>
        <v>3315.3520000000003</v>
      </c>
    </row>
    <row r="155" spans="3:8" ht="19.149999999999999" customHeight="1" x14ac:dyDescent="0.3">
      <c r="C155" s="100" t="s">
        <v>228</v>
      </c>
      <c r="D155" s="32" t="s">
        <v>224</v>
      </c>
      <c r="E155" s="31">
        <v>12780</v>
      </c>
      <c r="F155" s="31">
        <v>11901</v>
      </c>
      <c r="G155" s="53">
        <v>4266.43</v>
      </c>
      <c r="H155" s="124">
        <v>3241.6460000000002</v>
      </c>
    </row>
    <row r="156" spans="3:8" ht="19.149999999999999" customHeight="1" x14ac:dyDescent="0.3">
      <c r="C156" s="100" t="s">
        <v>227</v>
      </c>
      <c r="D156" s="32" t="s">
        <v>225</v>
      </c>
      <c r="E156" s="31">
        <v>239</v>
      </c>
      <c r="F156" s="31">
        <v>227</v>
      </c>
      <c r="G156" s="53">
        <v>80</v>
      </c>
      <c r="H156" s="124">
        <v>73.706000000000003</v>
      </c>
    </row>
    <row r="157" spans="3:8" ht="19.149999999999999" customHeight="1" x14ac:dyDescent="0.3">
      <c r="C157" s="74" t="s">
        <v>255</v>
      </c>
      <c r="D157" s="18" t="s">
        <v>138</v>
      </c>
      <c r="E157" s="7">
        <f>E158</f>
        <v>1900</v>
      </c>
      <c r="F157" s="7">
        <f>F158</f>
        <v>1718</v>
      </c>
      <c r="G157" s="7">
        <f t="shared" ref="G157" si="22">G158</f>
        <v>358.13800000000003</v>
      </c>
      <c r="H157" s="75">
        <f>H158</f>
        <v>354.14</v>
      </c>
    </row>
    <row r="158" spans="3:8" ht="19.149999999999999" customHeight="1" x14ac:dyDescent="0.3">
      <c r="C158" s="87" t="s">
        <v>256</v>
      </c>
      <c r="D158" s="18" t="s">
        <v>139</v>
      </c>
      <c r="E158" s="19">
        <f>E159+E163</f>
        <v>1900</v>
      </c>
      <c r="F158" s="19">
        <f>F159+F163</f>
        <v>1718</v>
      </c>
      <c r="G158" s="19">
        <f t="shared" ref="G158" si="23">G159+G163</f>
        <v>358.13800000000003</v>
      </c>
      <c r="H158" s="134">
        <f>H159+H163</f>
        <v>354.14</v>
      </c>
    </row>
    <row r="159" spans="3:8" ht="17.850000000000001" customHeight="1" x14ac:dyDescent="0.3">
      <c r="C159" s="120" t="s">
        <v>237</v>
      </c>
      <c r="D159" s="121" t="s">
        <v>140</v>
      </c>
      <c r="E159" s="126">
        <f>E160+E161+E162</f>
        <v>1350</v>
      </c>
      <c r="F159" s="126">
        <f>F160+F161+F162</f>
        <v>1205</v>
      </c>
      <c r="G159" s="126">
        <f>G160+G161+G162</f>
        <v>248.28800000000001</v>
      </c>
      <c r="H159" s="133">
        <f>H160+H161+H162</f>
        <v>244.29</v>
      </c>
    </row>
    <row r="160" spans="3:8" ht="19.149999999999999" customHeight="1" x14ac:dyDescent="0.3">
      <c r="C160" s="118" t="s">
        <v>236</v>
      </c>
      <c r="D160" s="119" t="s">
        <v>141</v>
      </c>
      <c r="E160" s="125">
        <v>20</v>
      </c>
      <c r="F160" s="125">
        <v>15</v>
      </c>
      <c r="G160" s="125">
        <v>0</v>
      </c>
      <c r="H160" s="127">
        <v>0</v>
      </c>
    </row>
    <row r="161" spans="3:8" ht="19.149999999999999" customHeight="1" x14ac:dyDescent="0.3">
      <c r="C161" s="116" t="s">
        <v>179</v>
      </c>
      <c r="D161" s="12" t="s">
        <v>142</v>
      </c>
      <c r="E161" s="11">
        <v>725</v>
      </c>
      <c r="F161" s="11">
        <v>635</v>
      </c>
      <c r="G161" s="48">
        <v>0</v>
      </c>
      <c r="H161" s="105">
        <v>0</v>
      </c>
    </row>
    <row r="162" spans="3:8" ht="19.149999999999999" customHeight="1" x14ac:dyDescent="0.3">
      <c r="C162" s="116" t="s">
        <v>143</v>
      </c>
      <c r="D162" s="12" t="s">
        <v>144</v>
      </c>
      <c r="E162" s="11">
        <v>605</v>
      </c>
      <c r="F162" s="11">
        <v>555</v>
      </c>
      <c r="G162" s="48">
        <v>248.28800000000001</v>
      </c>
      <c r="H162" s="105">
        <v>244.29</v>
      </c>
    </row>
    <row r="163" spans="3:8" ht="19.149999999999999" customHeight="1" thickBot="1" x14ac:dyDescent="0.35">
      <c r="C163" s="117" t="s">
        <v>180</v>
      </c>
      <c r="D163" s="113" t="s">
        <v>182</v>
      </c>
      <c r="E163" s="172">
        <v>550</v>
      </c>
      <c r="F163" s="172">
        <v>513</v>
      </c>
      <c r="G163" s="198">
        <v>109.85</v>
      </c>
      <c r="H163" s="128">
        <v>109.85</v>
      </c>
    </row>
    <row r="164" spans="3:8" ht="23.9" customHeight="1" x14ac:dyDescent="0.3">
      <c r="C164" s="174" t="s">
        <v>257</v>
      </c>
      <c r="D164" s="180" t="s">
        <v>199</v>
      </c>
      <c r="E164" s="175"/>
      <c r="F164" s="175"/>
      <c r="G164" s="176"/>
      <c r="H164" s="177"/>
    </row>
    <row r="165" spans="3:8" ht="17.3" customHeight="1" x14ac:dyDescent="0.3">
      <c r="C165" s="116"/>
      <c r="D165" s="23" t="s">
        <v>258</v>
      </c>
      <c r="E165" s="20"/>
      <c r="F165" s="20"/>
      <c r="G165" s="20"/>
      <c r="H165" s="178">
        <v>-1360.7449999999999</v>
      </c>
    </row>
    <row r="166" spans="3:8" ht="17.3" customHeight="1" x14ac:dyDescent="0.3">
      <c r="C166" s="116"/>
      <c r="D166" s="23" t="s">
        <v>259</v>
      </c>
      <c r="E166" s="20"/>
      <c r="F166" s="20"/>
      <c r="G166" s="20"/>
      <c r="H166" s="179">
        <v>-3087.152</v>
      </c>
    </row>
    <row r="167" spans="3:8" ht="23.9" customHeight="1" thickBot="1" x14ac:dyDescent="0.35">
      <c r="C167" s="189" t="s">
        <v>260</v>
      </c>
      <c r="D167" s="110"/>
      <c r="E167" s="111"/>
      <c r="F167" s="111"/>
      <c r="G167" s="112"/>
      <c r="H167" s="159">
        <f>H166+H165</f>
        <v>-4447.8969999999999</v>
      </c>
    </row>
    <row r="168" spans="3:8" ht="17.850000000000001" hidden="1" customHeight="1" x14ac:dyDescent="0.3">
      <c r="C168" s="154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62">
        <f>G169+G170</f>
        <v>0</v>
      </c>
      <c r="H168" s="109">
        <f t="shared" ref="H168" si="24">H169+H170</f>
        <v>0</v>
      </c>
    </row>
    <row r="169" spans="3:8" ht="19.149999999999999" hidden="1" customHeight="1" x14ac:dyDescent="0.3">
      <c r="C169" s="100" t="s">
        <v>228</v>
      </c>
      <c r="D169" s="32" t="s">
        <v>224</v>
      </c>
      <c r="E169" s="31">
        <v>0</v>
      </c>
      <c r="F169" s="31">
        <v>0</v>
      </c>
      <c r="G169" s="53">
        <v>0</v>
      </c>
      <c r="H169" s="124">
        <v>0</v>
      </c>
    </row>
    <row r="170" spans="3:8" ht="19.149999999999999" hidden="1" customHeight="1" thickBot="1" x14ac:dyDescent="0.35">
      <c r="C170" s="155" t="s">
        <v>227</v>
      </c>
      <c r="D170" s="141" t="s">
        <v>225</v>
      </c>
      <c r="E170" s="142">
        <v>0</v>
      </c>
      <c r="F170" s="142">
        <v>0</v>
      </c>
      <c r="G170" s="143">
        <v>0</v>
      </c>
      <c r="H170" s="144">
        <v>0</v>
      </c>
    </row>
    <row r="171" spans="3:8" ht="16" customHeight="1" x14ac:dyDescent="0.3">
      <c r="C171" s="137"/>
      <c r="D171" s="138"/>
      <c r="E171" s="139"/>
      <c r="F171" s="139"/>
      <c r="G171" s="139"/>
      <c r="H171" s="173"/>
    </row>
    <row r="172" spans="3:8" ht="20.9" customHeight="1" thickBot="1" x14ac:dyDescent="0.35">
      <c r="C172" s="61" t="s">
        <v>213</v>
      </c>
      <c r="H172" t="s">
        <v>210</v>
      </c>
    </row>
    <row r="173" spans="3:8" s="56" customFormat="1" ht="43.2" customHeight="1" thickBot="1" x14ac:dyDescent="0.25">
      <c r="C173" s="153" t="s">
        <v>198</v>
      </c>
      <c r="D173" s="59" t="s">
        <v>202</v>
      </c>
      <c r="E173" s="4" t="str">
        <f>E8</f>
        <v>BUGET 
2025</v>
      </c>
      <c r="F173" s="4" t="str">
        <f>F8</f>
        <v>BUGET 2025
Trim. I + II +III</v>
      </c>
      <c r="G173" s="4" t="str">
        <f>G8</f>
        <v>DESCHIDERI
ianuarie-iulie</v>
      </c>
      <c r="H173" s="63" t="str">
        <f>H8</f>
        <v>TOTAL  PLĂȚI
01.01 - 31.07.2025</v>
      </c>
    </row>
    <row r="174" spans="3:8" ht="15.55" customHeight="1" thickTop="1" thickBot="1" x14ac:dyDescent="0.35">
      <c r="C174" s="67" t="s">
        <v>183</v>
      </c>
      <c r="D174" s="36" t="s">
        <v>184</v>
      </c>
      <c r="E174" s="37">
        <v>1</v>
      </c>
      <c r="F174" s="37">
        <v>1</v>
      </c>
      <c r="G174" s="47">
        <v>2</v>
      </c>
      <c r="H174" s="64">
        <v>3</v>
      </c>
    </row>
    <row r="175" spans="3:8" s="56" customFormat="1" ht="21.45" customHeight="1" x14ac:dyDescent="0.2">
      <c r="C175" s="181" t="s">
        <v>250</v>
      </c>
      <c r="D175" s="182" t="s">
        <v>211</v>
      </c>
      <c r="E175" s="183">
        <f>E176</f>
        <v>1500</v>
      </c>
      <c r="F175" s="183">
        <f>F176</f>
        <v>800</v>
      </c>
      <c r="G175" s="183">
        <f t="shared" ref="G175:H175" si="25">G176</f>
        <v>79.819000000000003</v>
      </c>
      <c r="H175" s="184">
        <f t="shared" si="25"/>
        <v>50.015999999999998</v>
      </c>
    </row>
    <row r="176" spans="3:8" s="140" customFormat="1" ht="21.9" customHeight="1" x14ac:dyDescent="0.2">
      <c r="C176" s="104" t="s">
        <v>249</v>
      </c>
      <c r="D176" s="188">
        <v>55</v>
      </c>
      <c r="E176" s="43">
        <f>E177</f>
        <v>1500</v>
      </c>
      <c r="F176" s="43">
        <f>F177</f>
        <v>800</v>
      </c>
      <c r="G176" s="43">
        <f>G177</f>
        <v>79.819000000000003</v>
      </c>
      <c r="H176" s="70">
        <f>H177</f>
        <v>50.015999999999998</v>
      </c>
    </row>
    <row r="177" spans="3:8" s="56" customFormat="1" ht="20.9" customHeight="1" thickBot="1" x14ac:dyDescent="0.25">
      <c r="C177" s="185" t="s">
        <v>251</v>
      </c>
      <c r="D177" s="158" t="s">
        <v>212</v>
      </c>
      <c r="E177" s="186">
        <v>1500</v>
      </c>
      <c r="F177" s="186">
        <v>800</v>
      </c>
      <c r="G177" s="186">
        <v>79.819000000000003</v>
      </c>
      <c r="H177" s="187">
        <v>50.015999999999998</v>
      </c>
    </row>
  </sheetData>
  <mergeCells count="2">
    <mergeCell ref="C5:H5"/>
    <mergeCell ref="C6:H6"/>
  </mergeCells>
  <pageMargins left="0.11811023622047245" right="0.11811023622047245" top="0" bottom="0.35433070866141736" header="0.19685039370078741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iulie ANC 2025</vt:lpstr>
      <vt:lpstr>'iulie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2025-08-07T13:17:30Z</cp:lastPrinted>
  <dcterms:created xsi:type="dcterms:W3CDTF">2015-03-17T08:03:31Z</dcterms:created>
  <dcterms:modified xsi:type="dcterms:W3CDTF">2025-08-07T13:17:51Z</dcterms:modified>
</cp:coreProperties>
</file>